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intranet/c1/rh/rqita/mbqip/"/>
    </mc:Choice>
  </mc:AlternateContent>
  <bookViews>
    <workbookView xWindow="0" yWindow="0" windowWidth="19200" windowHeight="7275" tabRatio="540" firstSheet="1" activeTab="1"/>
  </bookViews>
  <sheets>
    <sheet name="Original" sheetId="1" state="hidden" r:id="rId1"/>
    <sheet name="Introduction and Instructions" sheetId="5" r:id="rId2"/>
    <sheet name="Enter Priorities" sheetId="3" r:id="rId3"/>
    <sheet name="Ordered Priorities" sheetId="4" r:id="rId4"/>
    <sheet name="Scores" sheetId="2" state="hidden" r:id="rId5"/>
  </sheets>
  <definedNames>
    <definedName name="Community">Scores!$A$26:$A$27</definedName>
    <definedName name="Enthusiasm">Scores!$A$40:$A$42</definedName>
    <definedName name="Harm">Scores!$A$20:$A$23</definedName>
    <definedName name="Multiple">Scores!$A$30:$A$33</definedName>
    <definedName name="NQF">Scores!$A$36:$A$37</definedName>
    <definedName name="Patients">Scores!$A$14:$A$17</definedName>
    <definedName name="Performance">Scores!$A$2:$A$5</definedName>
    <definedName name="_xlnm.Print_Area" localSheetId="1">'Introduction and Instructions'!$A$1:$A$16</definedName>
    <definedName name="Requirement">Scores!$A$8:$A$11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4" l="1"/>
  <c r="D21" i="3" l="1"/>
  <c r="Q21" i="3" s="1"/>
  <c r="F21" i="3"/>
  <c r="H21" i="3"/>
  <c r="P21" i="3"/>
  <c r="N21" i="3"/>
  <c r="L21" i="3"/>
  <c r="J21" i="3"/>
  <c r="C7" i="4" l="1"/>
  <c r="P20" i="3"/>
  <c r="N20" i="3"/>
  <c r="L20" i="3"/>
  <c r="J20" i="3"/>
  <c r="H20" i="3"/>
  <c r="F20" i="3"/>
  <c r="D20" i="3"/>
  <c r="P19" i="3"/>
  <c r="N19" i="3"/>
  <c r="L19" i="3"/>
  <c r="J19" i="3"/>
  <c r="H19" i="3"/>
  <c r="F19" i="3"/>
  <c r="D19" i="3"/>
  <c r="Q19" i="3" s="1"/>
  <c r="Q20" i="3" l="1"/>
  <c r="J3" i="4"/>
  <c r="J11" i="4"/>
  <c r="J12" i="4"/>
  <c r="J13" i="4"/>
  <c r="N45" i="4" s="1"/>
  <c r="J14" i="4"/>
  <c r="J15" i="4"/>
  <c r="J16" i="4"/>
  <c r="J17" i="4"/>
  <c r="J18" i="4"/>
  <c r="J19" i="4"/>
  <c r="J5" i="4"/>
  <c r="J9" i="4"/>
  <c r="J10" i="4"/>
  <c r="J6" i="4"/>
  <c r="J7" i="4"/>
  <c r="J2" i="4"/>
  <c r="J8" i="4"/>
  <c r="J4" i="4"/>
  <c r="O51" i="4" l="1"/>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K19" i="4"/>
  <c r="K18" i="4"/>
  <c r="K17" i="4"/>
  <c r="K16" i="4"/>
  <c r="K15" i="4"/>
  <c r="K14" i="4"/>
  <c r="K13" i="4"/>
  <c r="N44" i="4" l="1"/>
  <c r="H8" i="3" l="1"/>
  <c r="J37" i="3"/>
  <c r="P57" i="3"/>
  <c r="P56" i="3"/>
  <c r="P55" i="3"/>
  <c r="P54" i="3"/>
  <c r="N57" i="3"/>
  <c r="N56" i="3"/>
  <c r="N55" i="3"/>
  <c r="N54" i="3"/>
  <c r="L57" i="3"/>
  <c r="L56" i="3"/>
  <c r="L55" i="3"/>
  <c r="L54" i="3"/>
  <c r="J57" i="3"/>
  <c r="J56" i="3"/>
  <c r="J55" i="3"/>
  <c r="J54" i="3"/>
  <c r="H57" i="3"/>
  <c r="H56" i="3"/>
  <c r="H55" i="3"/>
  <c r="H54" i="3"/>
  <c r="F57" i="3"/>
  <c r="F56" i="3"/>
  <c r="F55" i="3"/>
  <c r="F54" i="3"/>
  <c r="N47" i="4" l="1"/>
  <c r="N49" i="4"/>
  <c r="N51" i="4"/>
  <c r="N46" i="4"/>
  <c r="N48" i="4"/>
  <c r="N50" i="4"/>
  <c r="P7" i="3"/>
  <c r="P8" i="3"/>
  <c r="P9" i="3"/>
  <c r="P10" i="3"/>
  <c r="P11" i="3"/>
  <c r="P12" i="3"/>
  <c r="P13" i="3"/>
  <c r="P14" i="3"/>
  <c r="P15" i="3"/>
  <c r="P16" i="3"/>
  <c r="P17" i="3"/>
  <c r="P18" i="3"/>
  <c r="P23" i="3"/>
  <c r="P24" i="3"/>
  <c r="P25" i="3"/>
  <c r="P26" i="3"/>
  <c r="P27" i="3"/>
  <c r="P28" i="3"/>
  <c r="P29" i="3"/>
  <c r="P30" i="3"/>
  <c r="P31" i="3"/>
  <c r="P32" i="3"/>
  <c r="P33" i="3"/>
  <c r="P34" i="3"/>
  <c r="P35" i="3"/>
  <c r="P36" i="3"/>
  <c r="P37" i="3"/>
  <c r="P38" i="3"/>
  <c r="P40" i="3"/>
  <c r="P41" i="3"/>
  <c r="P42" i="3"/>
  <c r="P43" i="3"/>
  <c r="P44" i="3"/>
  <c r="P45" i="3"/>
  <c r="P46" i="3"/>
  <c r="P47" i="3"/>
  <c r="P48" i="3"/>
  <c r="P49" i="3"/>
  <c r="P50" i="3"/>
  <c r="P51" i="3"/>
  <c r="P52" i="3"/>
  <c r="P53" i="3"/>
  <c r="P6" i="3"/>
  <c r="N7" i="3"/>
  <c r="N8" i="3"/>
  <c r="N9" i="3"/>
  <c r="N10" i="3"/>
  <c r="N11" i="3"/>
  <c r="N12" i="3"/>
  <c r="N13" i="3"/>
  <c r="N14" i="3"/>
  <c r="N15" i="3"/>
  <c r="N16" i="3"/>
  <c r="N17" i="3"/>
  <c r="N18" i="3"/>
  <c r="N23" i="3"/>
  <c r="N24" i="3"/>
  <c r="N25" i="3"/>
  <c r="N26" i="3"/>
  <c r="N27" i="3"/>
  <c r="N28" i="3"/>
  <c r="N29" i="3"/>
  <c r="N30" i="3"/>
  <c r="N31" i="3"/>
  <c r="N32" i="3"/>
  <c r="N33" i="3"/>
  <c r="N34" i="3"/>
  <c r="N35" i="3"/>
  <c r="N36" i="3"/>
  <c r="N37" i="3"/>
  <c r="N38" i="3"/>
  <c r="N40" i="3"/>
  <c r="N41" i="3"/>
  <c r="N42" i="3"/>
  <c r="N43" i="3"/>
  <c r="N44" i="3"/>
  <c r="N45" i="3"/>
  <c r="N46" i="3"/>
  <c r="N47" i="3"/>
  <c r="N48" i="3"/>
  <c r="N49" i="3"/>
  <c r="N50" i="3"/>
  <c r="N51" i="3"/>
  <c r="N52" i="3"/>
  <c r="N53" i="3"/>
  <c r="N6" i="3"/>
  <c r="L7" i="3"/>
  <c r="L8" i="3"/>
  <c r="L9" i="3"/>
  <c r="L10" i="3"/>
  <c r="L11" i="3"/>
  <c r="L12" i="3"/>
  <c r="L13" i="3"/>
  <c r="L14" i="3"/>
  <c r="L15" i="3"/>
  <c r="L16" i="3"/>
  <c r="L17" i="3"/>
  <c r="L18" i="3"/>
  <c r="L23" i="3"/>
  <c r="L24" i="3"/>
  <c r="L25" i="3"/>
  <c r="L26" i="3"/>
  <c r="L27" i="3"/>
  <c r="L28" i="3"/>
  <c r="L29" i="3"/>
  <c r="L30" i="3"/>
  <c r="L31" i="3"/>
  <c r="L32" i="3"/>
  <c r="L33" i="3"/>
  <c r="L34" i="3"/>
  <c r="L35" i="3"/>
  <c r="L36" i="3"/>
  <c r="L37" i="3"/>
  <c r="L38" i="3"/>
  <c r="L40" i="3"/>
  <c r="L41" i="3"/>
  <c r="L42" i="3"/>
  <c r="L43" i="3"/>
  <c r="L44" i="3"/>
  <c r="L45" i="3"/>
  <c r="L46" i="3"/>
  <c r="L47" i="3"/>
  <c r="L48" i="3"/>
  <c r="L49" i="3"/>
  <c r="L50" i="3"/>
  <c r="L51" i="3"/>
  <c r="L52" i="3"/>
  <c r="L53" i="3"/>
  <c r="J7" i="3"/>
  <c r="J8" i="3"/>
  <c r="J9" i="3"/>
  <c r="J10" i="3"/>
  <c r="J11" i="3"/>
  <c r="J12" i="3"/>
  <c r="J13" i="3"/>
  <c r="J14" i="3"/>
  <c r="J15" i="3"/>
  <c r="J16" i="3"/>
  <c r="J17" i="3"/>
  <c r="J18" i="3"/>
  <c r="J23" i="3"/>
  <c r="J24" i="3"/>
  <c r="J25" i="3"/>
  <c r="J26" i="3"/>
  <c r="J27" i="3"/>
  <c r="J28" i="3"/>
  <c r="J29" i="3"/>
  <c r="J30" i="3"/>
  <c r="J31" i="3"/>
  <c r="J32" i="3"/>
  <c r="J33" i="3"/>
  <c r="J34" i="3"/>
  <c r="J35" i="3"/>
  <c r="J36" i="3"/>
  <c r="J38" i="3"/>
  <c r="J40" i="3"/>
  <c r="J41" i="3"/>
  <c r="J42" i="3"/>
  <c r="J43" i="3"/>
  <c r="J44" i="3"/>
  <c r="J45" i="3"/>
  <c r="J46" i="3"/>
  <c r="J47" i="3"/>
  <c r="J48" i="3"/>
  <c r="J49" i="3"/>
  <c r="J50" i="3"/>
  <c r="J51" i="3"/>
  <c r="J52" i="3"/>
  <c r="J53" i="3"/>
  <c r="L6" i="3"/>
  <c r="J6" i="3"/>
  <c r="H7" i="3"/>
  <c r="H9" i="3"/>
  <c r="H10" i="3"/>
  <c r="H11" i="3"/>
  <c r="H12" i="3"/>
  <c r="H13" i="3"/>
  <c r="H14" i="3"/>
  <c r="H15" i="3"/>
  <c r="H16" i="3"/>
  <c r="H17" i="3"/>
  <c r="H18" i="3"/>
  <c r="H23" i="3"/>
  <c r="H24" i="3"/>
  <c r="H25" i="3"/>
  <c r="H26" i="3"/>
  <c r="H27" i="3"/>
  <c r="H28" i="3"/>
  <c r="H29" i="3"/>
  <c r="H30" i="3"/>
  <c r="H31" i="3"/>
  <c r="H32" i="3"/>
  <c r="H33" i="3"/>
  <c r="H34" i="3"/>
  <c r="H35" i="3"/>
  <c r="H36" i="3"/>
  <c r="H37" i="3"/>
  <c r="H38" i="3"/>
  <c r="H40" i="3"/>
  <c r="H41" i="3"/>
  <c r="H42" i="3"/>
  <c r="H43" i="3"/>
  <c r="H44" i="3"/>
  <c r="H45" i="3"/>
  <c r="H46" i="3"/>
  <c r="H47" i="3"/>
  <c r="H48" i="3"/>
  <c r="H49" i="3"/>
  <c r="H50" i="3"/>
  <c r="H51" i="3"/>
  <c r="H52" i="3"/>
  <c r="H53" i="3"/>
  <c r="H6" i="3"/>
  <c r="F6" i="3"/>
  <c r="D50" i="3"/>
  <c r="D51" i="3"/>
  <c r="D52" i="3"/>
  <c r="D53" i="3"/>
  <c r="D54" i="3"/>
  <c r="Q54" i="3" s="1"/>
  <c r="D55" i="3"/>
  <c r="Q55" i="3" s="1"/>
  <c r="D56" i="3"/>
  <c r="Q56" i="3" s="1"/>
  <c r="D57" i="3"/>
  <c r="Q57" i="3" s="1"/>
  <c r="F7" i="3"/>
  <c r="F8" i="3"/>
  <c r="F9" i="3"/>
  <c r="F10" i="3"/>
  <c r="F11" i="3"/>
  <c r="F12" i="3"/>
  <c r="F13" i="3"/>
  <c r="F14" i="3"/>
  <c r="F15" i="3"/>
  <c r="F16" i="3"/>
  <c r="F17" i="3"/>
  <c r="F18" i="3"/>
  <c r="F23" i="3"/>
  <c r="F24" i="3"/>
  <c r="F25" i="3"/>
  <c r="F26" i="3"/>
  <c r="F27" i="3"/>
  <c r="F28" i="3"/>
  <c r="F29" i="3"/>
  <c r="F30" i="3"/>
  <c r="F31" i="3"/>
  <c r="F32" i="3"/>
  <c r="F33" i="3"/>
  <c r="F34" i="3"/>
  <c r="F35" i="3"/>
  <c r="F36" i="3"/>
  <c r="F37" i="3"/>
  <c r="F38" i="3"/>
  <c r="F40" i="3"/>
  <c r="F41" i="3"/>
  <c r="F42" i="3"/>
  <c r="F43" i="3"/>
  <c r="F44" i="3"/>
  <c r="F45" i="3"/>
  <c r="F46" i="3"/>
  <c r="F47" i="3"/>
  <c r="F48" i="3"/>
  <c r="F49" i="3"/>
  <c r="F50" i="3"/>
  <c r="F51" i="3"/>
  <c r="F52" i="3"/>
  <c r="F53" i="3"/>
  <c r="D7" i="3"/>
  <c r="D8" i="3"/>
  <c r="Q8" i="3" s="1"/>
  <c r="D9" i="3"/>
  <c r="D10" i="3"/>
  <c r="D11" i="3"/>
  <c r="D12" i="3"/>
  <c r="Q12" i="3" s="1"/>
  <c r="D13" i="3"/>
  <c r="D14" i="3"/>
  <c r="D15" i="3"/>
  <c r="D16" i="3"/>
  <c r="Q16" i="3" s="1"/>
  <c r="D17" i="3"/>
  <c r="D18" i="3"/>
  <c r="D23" i="3"/>
  <c r="Q23" i="3" s="1"/>
  <c r="D24" i="3"/>
  <c r="D25" i="3"/>
  <c r="D26" i="3"/>
  <c r="D27" i="3"/>
  <c r="Q27" i="3" s="1"/>
  <c r="D28" i="3"/>
  <c r="Q28" i="3" s="1"/>
  <c r="D29" i="3"/>
  <c r="D30" i="3"/>
  <c r="D31" i="3"/>
  <c r="Q31" i="3" s="1"/>
  <c r="D32" i="3"/>
  <c r="Q32" i="3" s="1"/>
  <c r="D33" i="3"/>
  <c r="D34" i="3"/>
  <c r="D35" i="3"/>
  <c r="Q35" i="3" s="1"/>
  <c r="D36" i="3"/>
  <c r="Q36" i="3" s="1"/>
  <c r="D37" i="3"/>
  <c r="D38" i="3"/>
  <c r="D40" i="3"/>
  <c r="Q40" i="3" s="1"/>
  <c r="D41" i="3"/>
  <c r="D42" i="3"/>
  <c r="D43" i="3"/>
  <c r="D44" i="3"/>
  <c r="D45" i="3"/>
  <c r="D46" i="3"/>
  <c r="D47" i="3"/>
  <c r="D48" i="3"/>
  <c r="D49" i="3"/>
  <c r="D6" i="3"/>
  <c r="Q26" i="3" l="1"/>
  <c r="Q38" i="3"/>
  <c r="Q34" i="3"/>
  <c r="G14" i="4" s="1"/>
  <c r="G10" i="4"/>
  <c r="Q30" i="3"/>
  <c r="Q14" i="3"/>
  <c r="O7" i="4" s="1"/>
  <c r="Q10" i="3"/>
  <c r="C2" i="4" s="1"/>
  <c r="Q24" i="3"/>
  <c r="Q37" i="3"/>
  <c r="Q33" i="3"/>
  <c r="Q29" i="3"/>
  <c r="G7" i="4" s="1"/>
  <c r="Q25" i="3"/>
  <c r="G4" i="4"/>
  <c r="G16" i="4"/>
  <c r="G12" i="4"/>
  <c r="G6" i="4"/>
  <c r="G9" i="4"/>
  <c r="O5" i="4"/>
  <c r="C11" i="4"/>
  <c r="Q18" i="3"/>
  <c r="C17" i="4"/>
  <c r="Q6" i="3"/>
  <c r="C10" i="4" s="1"/>
  <c r="Q48" i="3"/>
  <c r="K3" i="4" s="1"/>
  <c r="Q46" i="3"/>
  <c r="K2" i="4" s="1"/>
  <c r="Q44" i="3"/>
  <c r="K6" i="4" s="1"/>
  <c r="Q42" i="3"/>
  <c r="K9" i="4" s="1"/>
  <c r="K4" i="4"/>
  <c r="G8" i="4"/>
  <c r="G15" i="4"/>
  <c r="G13" i="4"/>
  <c r="G11" i="4"/>
  <c r="G5" i="4"/>
  <c r="G3" i="4"/>
  <c r="G2" i="4"/>
  <c r="Q17" i="3"/>
  <c r="O19" i="4" s="1"/>
  <c r="Q15" i="3"/>
  <c r="C12" i="4" s="1"/>
  <c r="Q13" i="3"/>
  <c r="O6" i="4" s="1"/>
  <c r="Q11" i="3"/>
  <c r="C3" i="4" s="1"/>
  <c r="Q9" i="3"/>
  <c r="O13" i="4" s="1"/>
  <c r="Q7" i="3"/>
  <c r="C8" i="4" s="1"/>
  <c r="Q52" i="3"/>
  <c r="Q50" i="3"/>
  <c r="K12" i="4" s="1"/>
  <c r="Q49" i="3"/>
  <c r="K11" i="4" s="1"/>
  <c r="Q47" i="3"/>
  <c r="K8" i="4" s="1"/>
  <c r="Q45" i="3"/>
  <c r="K7" i="4" s="1"/>
  <c r="Q43" i="3"/>
  <c r="K10" i="4" s="1"/>
  <c r="Q41" i="3"/>
  <c r="K5" i="4" s="1"/>
  <c r="G17" i="4"/>
  <c r="Q53" i="3"/>
  <c r="Q51" i="3"/>
  <c r="O14" i="4"/>
  <c r="O4" i="4"/>
  <c r="O3" i="4"/>
  <c r="C15" i="4"/>
  <c r="O20" i="4"/>
  <c r="C13" i="4"/>
  <c r="O18" i="4"/>
  <c r="O9" i="4"/>
  <c r="O2" i="4" l="1"/>
  <c r="C6" i="4"/>
  <c r="O12" i="4"/>
  <c r="O16" i="4"/>
  <c r="O17" i="4"/>
  <c r="C4" i="4"/>
  <c r="O15" i="4"/>
  <c r="C16" i="4"/>
  <c r="O10" i="4"/>
  <c r="C5" i="4"/>
  <c r="C9" i="4"/>
  <c r="C14" i="4"/>
  <c r="H5" i="4"/>
  <c r="H4" i="4"/>
  <c r="L4" i="4"/>
  <c r="O8" i="4"/>
  <c r="L19" i="4"/>
  <c r="L11" i="4"/>
  <c r="L5" i="4"/>
  <c r="L3" i="4"/>
  <c r="L16" i="4"/>
  <c r="L13" i="4"/>
  <c r="L10" i="4"/>
  <c r="L12" i="4"/>
  <c r="L9" i="4"/>
  <c r="H8" i="4"/>
  <c r="L15" i="4"/>
  <c r="L7" i="4"/>
  <c r="L14" i="4"/>
  <c r="L6" i="4"/>
  <c r="L17" i="4"/>
  <c r="L8" i="4"/>
  <c r="L18" i="4"/>
  <c r="L2" i="4"/>
  <c r="H17" i="4"/>
  <c r="H10" i="4"/>
  <c r="H7" i="4"/>
  <c r="H12" i="4"/>
  <c r="H11" i="4"/>
  <c r="H15" i="4"/>
  <c r="H9" i="4"/>
  <c r="H14" i="4"/>
  <c r="H3" i="4"/>
  <c r="H13" i="4"/>
  <c r="H2" i="4"/>
  <c r="H6" i="4"/>
  <c r="H16" i="4"/>
  <c r="P11" i="4" l="1"/>
  <c r="D14" i="4"/>
  <c r="D16" i="4"/>
  <c r="D2" i="4"/>
  <c r="D12" i="4"/>
  <c r="D9" i="4"/>
  <c r="D6" i="4"/>
  <c r="D7" i="4"/>
  <c r="D8" i="4"/>
  <c r="D5" i="4"/>
  <c r="D4" i="4"/>
  <c r="D3" i="4"/>
  <c r="D11" i="4"/>
  <c r="D13" i="4"/>
  <c r="D15" i="4"/>
  <c r="D17" i="4"/>
  <c r="D10" i="4"/>
  <c r="P20" i="4"/>
  <c r="P47" i="4"/>
  <c r="P45" i="4"/>
  <c r="P13" i="4"/>
  <c r="P27" i="4"/>
  <c r="P29" i="4"/>
  <c r="P3" i="4"/>
  <c r="P12" i="4"/>
  <c r="P42" i="4"/>
  <c r="P30" i="4"/>
  <c r="P44" i="4"/>
  <c r="P32" i="4"/>
  <c r="P5" i="4"/>
  <c r="P7" i="4"/>
  <c r="P37" i="4"/>
  <c r="P34" i="4"/>
  <c r="P50" i="4"/>
  <c r="P22" i="4"/>
  <c r="P39" i="4"/>
  <c r="P36" i="4"/>
  <c r="P21" i="4"/>
  <c r="P24" i="4"/>
  <c r="P9" i="4"/>
  <c r="P14" i="4"/>
  <c r="P18" i="4"/>
  <c r="P2" i="4"/>
  <c r="P10" i="4"/>
  <c r="P41" i="4"/>
  <c r="P49" i="4"/>
  <c r="P38" i="4"/>
  <c r="P46" i="4"/>
  <c r="P23" i="4"/>
  <c r="P31" i="4"/>
  <c r="P26" i="4"/>
  <c r="P35" i="4"/>
  <c r="P43" i="4"/>
  <c r="P51" i="4"/>
  <c r="P40" i="4"/>
  <c r="P48" i="4"/>
  <c r="P25" i="4"/>
  <c r="P33" i="4"/>
  <c r="P28" i="4"/>
  <c r="P15" i="4"/>
  <c r="P19" i="4"/>
  <c r="P6" i="4"/>
  <c r="P4" i="4"/>
  <c r="P17" i="4"/>
  <c r="P16" i="4"/>
  <c r="P8" i="4"/>
</calcChain>
</file>

<file path=xl/sharedStrings.xml><?xml version="1.0" encoding="utf-8"?>
<sst xmlns="http://schemas.openxmlformats.org/spreadsheetml/2006/main" count="301" uniqueCount="127">
  <si>
    <t>Staff/Provider Enthusiasm</t>
  </si>
  <si>
    <t>Total</t>
  </si>
  <si>
    <t>NQF Endorsed Measure?</t>
  </si>
  <si>
    <t>% Patients Impacted</t>
  </si>
  <si>
    <t xml:space="preserve"> </t>
  </si>
  <si>
    <t xml:space="preserve">State,  Federal or Accreditation Requirement  </t>
  </si>
  <si>
    <t>Community Priority Eg. Community Needs Assessment</t>
  </si>
  <si>
    <t>Potential Harm (severity)</t>
  </si>
  <si>
    <t xml:space="preserve">Low performance based on data or recent event </t>
  </si>
  <si>
    <t>Recent adverse event - 10  Poor performance  - 7   Fair performance - 5     Good performance - 0</t>
  </si>
  <si>
    <t>75 -100% patients impacted - 10  50 - 75% patients impacted - 7  25 - 50% patients impacted  - 5   &lt; 25% patients impacted - 2</t>
  </si>
  <si>
    <t>Death - 10               Severe morbidity - 7    Mild morbidity - 5  No harm - 0</t>
  </si>
  <si>
    <t>Addresses multiple other priorities Eg. Adverse drug events and HCAHPS medication communication</t>
  </si>
  <si>
    <t>Addresses &gt; 5 priorities - 10   Addresses 3-5 priorities  - 7    Addresses 1-3 priorities - 3    Addresses 0 priorities - 0</t>
  </si>
  <si>
    <t>Yes - 10               No - 0</t>
  </si>
  <si>
    <t>A lot of enthusiasm - 10   Moderate enthusiasm - 5   No enthusiasm - 0</t>
  </si>
  <si>
    <t>Criteria weight</t>
  </si>
  <si>
    <t xml:space="preserve">Criteria  </t>
  </si>
  <si>
    <t>Criteria Scoring Guide</t>
  </si>
  <si>
    <t>Identified Community Need - 10    Not identified Community Need - 0</t>
  </si>
  <si>
    <t>Topic</t>
  </si>
  <si>
    <t>Score x weight</t>
  </si>
  <si>
    <t>Fall Prevention</t>
  </si>
  <si>
    <t>HCP / OP-27: Influenza Vaccination Coverage Among Healthcare Personnel</t>
  </si>
  <si>
    <t>IMM-2: Influenza Immunization</t>
  </si>
  <si>
    <t>Hospital Consumer Assessment of Healthcare Providers and Systems (HCAHPS)</t>
  </si>
  <si>
    <t>Emergency Department Transfer Communication (EDTC)</t>
  </si>
  <si>
    <t>Adverse Drug Events - Opioids</t>
  </si>
  <si>
    <t>Mandated - 10              MBQIP Core - 7                         MBQIP Additional - 3 No mandate - 0</t>
  </si>
  <si>
    <t>MBQIP Core</t>
  </si>
  <si>
    <t>MBQIP Additional</t>
  </si>
  <si>
    <t>Adverse Drug Events - Glycemic Control</t>
  </si>
  <si>
    <t>Adverse Drug Events - Anticoagulant Therapy</t>
  </si>
  <si>
    <t>PC-01: Elective delivery</t>
  </si>
  <si>
    <t>OP-25: safe surgery checklist use</t>
  </si>
  <si>
    <t>Pneumonia - Proportion of patients hospitalized with Pneumonia – potentially avoidable complications</t>
  </si>
  <si>
    <t>HAI CLABSI: Central Line-
Associated Bloodstream
Infection</t>
  </si>
  <si>
    <t>HAI CAUTI: Catheter-Associated
Urinary Tract Infection</t>
  </si>
  <si>
    <t>HAI C. diff: Clostridium difficile Infection</t>
  </si>
  <si>
    <t>HAI MRSA: Methicillin-resistant Staphlococcus aureus</t>
  </si>
  <si>
    <t>Stroke - Proportion of patients
hospitalized with Stroke –
potentially avoidable
complications</t>
  </si>
  <si>
    <t>Venous Thromboembolism (VTE)</t>
  </si>
  <si>
    <t>HAI Surgical Site Infections</t>
  </si>
  <si>
    <t>HAI Ventilator Associated Events</t>
  </si>
  <si>
    <t>Reducing Readmissions</t>
  </si>
  <si>
    <t>Other Topics</t>
  </si>
  <si>
    <t>Discharge Planning</t>
  </si>
  <si>
    <t>Medication Reconciliation</t>
  </si>
  <si>
    <t>ED-1: Median Time from
ED Arrival to ED Departure
for Admitted ED Patients</t>
  </si>
  <si>
    <t>ED-2: Admit Decision Time
to ED Departure Time for
Admitted Patients</t>
  </si>
  <si>
    <t>Stroke - OP-23: ED – Head CT or MRI Scan Results for Acute
Ischemic Stroke or
Hemorrhagic Stroke
Patients who Received
Head CT or MRI Scan
Interpretation Within 45
Minutes of ED Arrival</t>
  </si>
  <si>
    <t>Hospital-acquired pressure ulcers</t>
  </si>
  <si>
    <t>Perinatal Safety - hypertension treatment</t>
  </si>
  <si>
    <t>Perinatal Safety - maternal hemorrage</t>
  </si>
  <si>
    <t>Sepsis</t>
  </si>
  <si>
    <t>Delirium</t>
  </si>
  <si>
    <t>OP-1: Median Time to
Fibrinolysis</t>
  </si>
  <si>
    <t>OP-2: Fibrinolytic Therapy
Received within 30 minutes</t>
  </si>
  <si>
    <t>OP-3: Median Time to
Transfer to another Facility for Acute Coronary Intervention</t>
  </si>
  <si>
    <t>OP-4: Aspirin at Arrival</t>
  </si>
  <si>
    <t>OP-5: Median Time to ECG</t>
  </si>
  <si>
    <t>OP-18: Median Time from ED
Arrival to ED Departure for
Discharged ED Patients</t>
  </si>
  <si>
    <t>OP-20: Door to Diagnostic
Evaluation by a Qualified
Medical Professional</t>
  </si>
  <si>
    <t>OP-21: Median Time to Pain
Management for Long Bone
Fracture</t>
  </si>
  <si>
    <t>OP-22: Patient Left Without
Being Seen</t>
  </si>
  <si>
    <t xml:space="preserve">ED Trauma </t>
  </si>
  <si>
    <t>PQRS</t>
  </si>
  <si>
    <t>Score</t>
  </si>
  <si>
    <t>State, Federal or Accreditation Requirement</t>
  </si>
  <si>
    <t>% of Patients Impacted</t>
  </si>
  <si>
    <t>Community Priority (e.g. Community Needs Assessment)</t>
  </si>
  <si>
    <t>Addresses multiple other priorities (e.g. adverse drug events and HCAHPS medication communication)</t>
  </si>
  <si>
    <t>NQF endorsed measure?</t>
  </si>
  <si>
    <t>Staff/provider enthusiasm</t>
  </si>
  <si>
    <t>Recent adverse event (10 points)</t>
  </si>
  <si>
    <t>Poor performance (7 points)</t>
  </si>
  <si>
    <t>Fair performance (5 points)</t>
  </si>
  <si>
    <t>Good performance (0 points)</t>
  </si>
  <si>
    <t>Mandated (10 points)</t>
  </si>
  <si>
    <t>MBQIP Core (7 points)</t>
  </si>
  <si>
    <t>MBQIP Additional (3 points)</t>
  </si>
  <si>
    <t>No mandate (0 points)</t>
  </si>
  <si>
    <t>75 - 100% patients impacted (10 points)</t>
  </si>
  <si>
    <t>50 - 75% patients impacted (7 points)</t>
  </si>
  <si>
    <t>25 - 50% patients impacted (5 points)</t>
  </si>
  <si>
    <t>Less than 25% patients impacted (2 points)</t>
  </si>
  <si>
    <t>Is an identified community need (10 points)</t>
  </si>
  <si>
    <t>Not an identified community need (0 points)</t>
  </si>
  <si>
    <t>Addresses more than 5 priorities (10 points)</t>
  </si>
  <si>
    <t>Addresses 3 - 5 priorities (7 points)</t>
  </si>
  <si>
    <t>Addresses 1 - 3 priorities (3 points)</t>
  </si>
  <si>
    <t>Addresses 0 priorities (0 points)</t>
  </si>
  <si>
    <t>Yes (10 points)</t>
  </si>
  <si>
    <t>No (0 points)</t>
  </si>
  <si>
    <t>A lot of enthusiasm (10 points)</t>
  </si>
  <si>
    <t>Moderate enthusiasm (5 points)</t>
  </si>
  <si>
    <t>No enthusiasm (0 points)</t>
  </si>
  <si>
    <t>OP-18: Median Time from ED Arrival to ED Departure for Discharged ED Patients</t>
  </si>
  <si>
    <r>
      <t xml:space="preserve">Low performance based on data or recent event 
</t>
    </r>
    <r>
      <rPr>
        <sz val="11"/>
        <color theme="1"/>
        <rFont val="Arial"/>
        <family val="2"/>
      </rPr>
      <t>(weight: 4)</t>
    </r>
  </si>
  <si>
    <r>
      <t xml:space="preserve">State,  Federal or Accreditation Requirement  
</t>
    </r>
    <r>
      <rPr>
        <sz val="11"/>
        <color theme="1"/>
        <rFont val="Arial"/>
        <family val="2"/>
      </rPr>
      <t>(weight: 5)</t>
    </r>
  </si>
  <si>
    <r>
      <t xml:space="preserve">% Patients Impacted
</t>
    </r>
    <r>
      <rPr>
        <sz val="11"/>
        <color theme="1"/>
        <rFont val="Arial"/>
        <family val="2"/>
      </rPr>
      <t>(weight: 4)</t>
    </r>
  </si>
  <si>
    <t>Score (select from dropdown)</t>
  </si>
  <si>
    <r>
      <t xml:space="preserve">Addresses multiple other priorities 
</t>
    </r>
    <r>
      <rPr>
        <sz val="11"/>
        <color theme="1"/>
        <rFont val="Arial"/>
        <family val="2"/>
      </rPr>
      <t>e.g. Adverse drug events and HCAHPS medication communication 
(weight: 4)</t>
    </r>
  </si>
  <si>
    <r>
      <t xml:space="preserve">Staff/Provider Enthusiasm
</t>
    </r>
    <r>
      <rPr>
        <sz val="11"/>
        <color theme="1"/>
        <rFont val="Arial"/>
        <family val="2"/>
      </rPr>
      <t>(weight: 2)</t>
    </r>
  </si>
  <si>
    <t>Stroke - OP-23: ED – Head CT or MRI Scan Results for Acute Ischemic Stroke or
Hemorrhagic Stroke Patients who Received Head CT or MRI Scan Interpretation Within 45 Minutes of ED Arrival</t>
  </si>
  <si>
    <t>Total Score</t>
  </si>
  <si>
    <t>Criteria weight:</t>
  </si>
  <si>
    <t>Criteria Area:</t>
  </si>
  <si>
    <t>Priority Rank in Group</t>
  </si>
  <si>
    <t>MBQIP Core Measures</t>
  </si>
  <si>
    <t>MBQIP Additional Measures</t>
  </si>
  <si>
    <r>
      <t xml:space="preserve">Community Priority 
</t>
    </r>
    <r>
      <rPr>
        <sz val="11"/>
        <color theme="1"/>
        <rFont val="Arial"/>
        <family val="2"/>
      </rPr>
      <t>e.g. Community Needs Assessment
(weight: 3)</t>
    </r>
  </si>
  <si>
    <t>Add any other topics here</t>
  </si>
  <si>
    <t>All Topics</t>
  </si>
  <si>
    <t>Priority Rank Overall</t>
  </si>
  <si>
    <t>Rating of potential harm</t>
  </si>
  <si>
    <t>Highest (10)</t>
  </si>
  <si>
    <t>Lowest (3)</t>
  </si>
  <si>
    <r>
      <t xml:space="preserve">Rating of potential harm
</t>
    </r>
    <r>
      <rPr>
        <sz val="11"/>
        <color theme="1"/>
        <rFont val="Arial"/>
        <family val="2"/>
      </rPr>
      <t xml:space="preserve">(weight: 4)
</t>
    </r>
    <r>
      <rPr>
        <i/>
        <sz val="9"/>
        <color theme="1"/>
        <rFont val="Arial"/>
        <family val="2"/>
      </rPr>
      <t>Defined as subjective likelihood/degree of patient harm - prepopulated but can be changed per facility preference or opinion.</t>
    </r>
  </si>
  <si>
    <t>CAH Quality Prioritization Tool</t>
  </si>
  <si>
    <t>How to use the tool</t>
  </si>
  <si>
    <t xml:space="preserve">Questions, feedback, or glitches? Contact tasc@ruralcenter.org </t>
  </si>
  <si>
    <t xml:space="preserve">The CAH Quality Prioritization Tool was developed to assist CAH quality and patient safety leaders in making decisions related to patient safety and quality investments. Given the ever-expanding inventory of identified hospital patient safety and quality topics, it is not always feasible for CAH leaders  to incorporate every topic into their overall quality and patient safety plan. The application of a consistent process to assess the importance of a particular intervention over another was borrowed from the practice of proactive risk assessment, and the criteria utilized in the tool align with the patient safety topic prioritization criteria in the MBQIP CAH Quality Improvement Implementation Guide. 
The CAH Quality Prioritization Tool is ideally incorporated into an annual quality and patient safety planning process, and is most accurate when completed as an exercise by a team including leaders and patient care representatives. 
This tool presently includes MBQIP measures, HEN topics, and other patient safety indicators. Additional topics can be added for consideration. The “rating of potential harm” criteria has been subjectively prepopulated for user convenience, but the fields can be changed if a hospital team does not agree. </t>
  </si>
  <si>
    <t>(2)  Once you have completed the 'Enter Priorities' tab, click on the 'Ordered Priorities' tab. This tab shows you the ranks, by priority, for each of the overall measure areas. To rank them from 'Highest priority' to 'Lowest priority', click on the arrow at the bottom left of the box named "Rank" in each measure area (see the screenshot below for an example). Then click "Sort Smallest to Largest" to sort the measures.  The smaller the number in the Rank column, the higher the priority.</t>
  </si>
  <si>
    <r>
      <t xml:space="preserve">(1)  Click on the tab below named 'Enter Priorities.' For each measure and criteria area, you can select a score from the dropdown menu. At the bottom of this page, you can enter any additional measures you might be tracking if they are not included in the tool. </t>
    </r>
    <r>
      <rPr>
        <sz val="12"/>
        <color rgb="FFFF0000"/>
        <rFont val="Arial"/>
        <family val="2"/>
      </rPr>
      <t xml:space="preserve">You do not need to complete every row of the tool.  </t>
    </r>
    <r>
      <rPr>
        <sz val="12"/>
        <rFont val="Arial"/>
        <family val="2"/>
      </rPr>
      <t xml:space="preserve">The tool will work if you leave boxes blank (this is most relevant in the "Other Topics" measure area). If you do not select a score in one criteria area for a certain measure, then you shouldn't select a score in that criteria area for any measure. </t>
    </r>
  </si>
  <si>
    <r>
      <rPr>
        <b/>
        <sz val="12"/>
        <color rgb="FFFF0000"/>
        <rFont val="Arial"/>
        <family val="2"/>
      </rPr>
      <t>Note:</t>
    </r>
    <r>
      <rPr>
        <b/>
        <sz val="12"/>
        <color theme="1"/>
        <rFont val="Arial"/>
        <family val="2"/>
      </rPr>
      <t xml:space="preserve"> </t>
    </r>
    <r>
      <rPr>
        <sz val="12"/>
        <color theme="1"/>
        <rFont val="Arial"/>
        <family val="2"/>
      </rPr>
      <t xml:space="preserve"> If you would like to use different criteria weights than what the tool suggests by default, just modify the weights (these are the numbers provided in row 2 of the "Enter Priorities" tab) for the criteria area(s) of interest. The larger the number used as a weight, the more weight that criteria area is given.</t>
    </r>
  </si>
  <si>
    <t>Antibiotic Stewardship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</si>
</sst>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b/>
      <sz val="11"/>
      <color theme="1" tint="0.249977111117893"/>
      <name val="Calibri"/>
      <family val="2"/>
      <scheme val="minor"/>
    </font>
    <font>
      <sz val="11"/>
      <color theme="1"/>
      <name val="Arial"/>
      <family val="2"/>
    </font>
    <font>
      <b/>
      <sz val="11"/>
      <color theme="1"/>
      <name val="Arial"/>
      <family val="2"/>
    </font>
    <font>
      <b/>
      <sz val="14"/>
      <color theme="1"/>
      <name val="Arial"/>
      <family val="2"/>
    </font>
    <font>
      <b/>
      <sz val="10"/>
      <color theme="1"/>
      <name val="Arial"/>
      <family val="2"/>
    </font>
    <font>
      <b/>
      <sz val="10"/>
      <color theme="1" tint="0.249977111117893"/>
      <name val="Arial"/>
      <family val="2"/>
    </font>
    <font>
      <sz val="10"/>
      <color theme="1"/>
      <name val="Calibri"/>
      <family val="2"/>
      <scheme val="minor"/>
    </font>
    <font>
      <b/>
      <i/>
      <sz val="11"/>
      <color theme="1"/>
      <name val="Arial"/>
      <family val="2"/>
    </font>
    <font>
      <b/>
      <sz val="14"/>
      <name val="Arial"/>
      <family val="2"/>
    </font>
    <font>
      <sz val="11"/>
      <name val="Calibri"/>
      <family val="2"/>
      <scheme val="minor"/>
    </font>
    <font>
      <i/>
      <sz val="11"/>
      <color theme="1"/>
      <name val="Arial"/>
      <family val="2"/>
    </font>
    <font>
      <sz val="11"/>
      <color theme="1"/>
      <name val="Arial"/>
    </font>
    <font>
      <i/>
      <sz val="9"/>
      <color theme="1"/>
      <name val="Arial"/>
      <family val="2"/>
    </font>
    <font>
      <b/>
      <sz val="16"/>
      <color theme="1"/>
      <name val="Arial"/>
      <family val="2"/>
    </font>
    <font>
      <sz val="12"/>
      <color theme="1"/>
      <name val="Arial"/>
      <family val="2"/>
    </font>
    <font>
      <b/>
      <sz val="18"/>
      <color theme="1"/>
      <name val="Arial"/>
      <family val="2"/>
    </font>
    <font>
      <sz val="12"/>
      <color rgb="FFFF0000"/>
      <name val="Arial"/>
      <family val="2"/>
    </font>
    <font>
      <sz val="12"/>
      <name val="Arial"/>
      <family val="2"/>
    </font>
    <font>
      <b/>
      <sz val="12"/>
      <color rgb="FFFF0000"/>
      <name val="Arial"/>
      <family val="2"/>
    </font>
    <font>
      <b/>
      <sz val="12"/>
      <color theme="1"/>
      <name val="Arial"/>
      <family val="2"/>
    </font>
    <font>
      <b/>
      <sz val="10"/>
      <name val="Arial"/>
      <family val="2"/>
    </font>
    <font>
      <sz val="11"/>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s>
  <cellStyleXfs count="1">
    <xf numFmtId="0" fontId="0" fillId="0" borderId="0"/>
  </cellStyleXfs>
  <cellXfs count="132">
    <xf numFmtId="0" fontId="0" fillId="0" borderId="0" xfId="0"/>
    <xf numFmtId="0" fontId="1" fillId="0" borderId="1" xfId="0" applyFont="1" applyBorder="1"/>
    <xf numFmtId="0" fontId="1" fillId="0" borderId="1" xfId="0" applyFont="1" applyBorder="1" applyAlignment="1">
      <alignment vertical="top" wrapText="1"/>
    </xf>
    <xf numFmtId="0" fontId="0" fillId="0" borderId="1" xfId="0" applyBorder="1"/>
    <xf numFmtId="0" fontId="1"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vertical="top"/>
    </xf>
    <xf numFmtId="0" fontId="0" fillId="0" borderId="1" xfId="0" applyBorder="1" applyAlignment="1">
      <alignment horizontal="left" vertical="top" wrapText="1"/>
    </xf>
    <xf numFmtId="16" fontId="0" fillId="0" borderId="1" xfId="0" applyNumberFormat="1" applyBorder="1" applyAlignment="1">
      <alignment horizontal="left" vertical="top" wrapText="1"/>
    </xf>
    <xf numFmtId="0" fontId="1" fillId="0" borderId="1" xfId="0" applyFont="1" applyBorder="1" applyAlignment="1">
      <alignment vertical="top"/>
    </xf>
    <xf numFmtId="0" fontId="1" fillId="2" borderId="1" xfId="0" applyFont="1" applyFill="1" applyBorder="1"/>
    <xf numFmtId="0" fontId="1" fillId="2" borderId="1" xfId="0" applyFont="1" applyFill="1" applyBorder="1" applyAlignment="1">
      <alignment vertical="top"/>
    </xf>
    <xf numFmtId="0" fontId="1" fillId="3" borderId="1" xfId="0" applyFont="1" applyFill="1" applyBorder="1"/>
    <xf numFmtId="0" fontId="1" fillId="0" borderId="1" xfId="0" applyFont="1" applyBorder="1" applyAlignment="1">
      <alignment wrapText="1"/>
    </xf>
    <xf numFmtId="0" fontId="2" fillId="3" borderId="1" xfId="0" applyFont="1" applyFill="1" applyBorder="1"/>
    <xf numFmtId="0" fontId="2" fillId="3" borderId="1" xfId="0" applyFont="1" applyFill="1" applyBorder="1" applyAlignment="1">
      <alignment vertical="top"/>
    </xf>
    <xf numFmtId="0" fontId="0" fillId="0" borderId="0" xfId="0" applyAlignment="1">
      <alignment wrapText="1"/>
    </xf>
    <xf numFmtId="0" fontId="0" fillId="0" borderId="0" xfId="0" applyAlignment="1">
      <alignment vertical="top" wrapText="1"/>
    </xf>
    <xf numFmtId="0" fontId="3" fillId="0" borderId="0" xfId="0" applyFont="1"/>
    <xf numFmtId="0" fontId="8" fillId="0" borderId="0" xfId="0" applyFont="1" applyAlignment="1">
      <alignment horizontal="center" vertical="center"/>
    </xf>
    <xf numFmtId="0" fontId="4" fillId="0" borderId="0" xfId="0" applyFont="1" applyFill="1" applyBorder="1"/>
    <xf numFmtId="0" fontId="5" fillId="4" borderId="5" xfId="0" applyFont="1" applyFill="1" applyBorder="1"/>
    <xf numFmtId="0" fontId="4" fillId="4" borderId="6" xfId="0" applyFont="1" applyFill="1" applyBorder="1"/>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9" borderId="16"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5" fillId="6" borderId="5" xfId="0" applyFont="1" applyFill="1" applyBorder="1"/>
    <xf numFmtId="0" fontId="4" fillId="6" borderId="6" xfId="0" applyFont="1" applyFill="1" applyBorder="1"/>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9" borderId="24"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9" borderId="26" xfId="0" applyFont="1" applyFill="1" applyBorder="1" applyAlignment="1">
      <alignment horizontal="center" vertical="center" wrapText="1"/>
    </xf>
    <xf numFmtId="0" fontId="3" fillId="0" borderId="0" xfId="0" applyFont="1" applyBorder="1" applyAlignment="1">
      <alignment wrapText="1"/>
    </xf>
    <xf numFmtId="0" fontId="3" fillId="0" borderId="0" xfId="0" applyFont="1" applyBorder="1" applyAlignment="1">
      <alignment vertical="top"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5" fillId="5" borderId="5" xfId="0" applyFont="1" applyFill="1" applyBorder="1" applyAlignment="1">
      <alignment horizontal="left" vertical="center"/>
    </xf>
    <xf numFmtId="0" fontId="6" fillId="5" borderId="6"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wrapText="1"/>
    </xf>
    <xf numFmtId="0" fontId="11" fillId="0" borderId="0" xfId="0" applyFont="1"/>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wrapText="1"/>
    </xf>
    <xf numFmtId="0" fontId="9" fillId="7" borderId="1" xfId="0" applyFont="1" applyFill="1" applyBorder="1" applyAlignment="1">
      <alignment horizontal="right" vertical="top"/>
    </xf>
    <xf numFmtId="0" fontId="10" fillId="7" borderId="27" xfId="0" applyFont="1" applyFill="1" applyBorder="1" applyAlignment="1">
      <alignment horizontal="center" vertical="center"/>
    </xf>
    <xf numFmtId="0" fontId="10" fillId="7" borderId="2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4" fillId="7" borderId="21" xfId="0" applyFont="1" applyFill="1" applyBorder="1" applyAlignment="1">
      <alignment horizontal="center" vertical="top" wrapText="1"/>
    </xf>
    <xf numFmtId="0" fontId="3" fillId="7" borderId="22" xfId="0" applyFont="1" applyFill="1" applyBorder="1"/>
    <xf numFmtId="0" fontId="7" fillId="8" borderId="36" xfId="0" applyFont="1" applyFill="1" applyBorder="1" applyAlignment="1">
      <alignment horizontal="center" vertical="center" wrapText="1"/>
    </xf>
    <xf numFmtId="0" fontId="7" fillId="5" borderId="30" xfId="0" applyFont="1" applyFill="1" applyBorder="1" applyAlignment="1">
      <alignment horizontal="center" vertical="center"/>
    </xf>
    <xf numFmtId="0" fontId="3" fillId="0" borderId="37" xfId="0" applyFont="1" applyBorder="1" applyAlignment="1">
      <alignment horizontal="center" vertical="center" wrapText="1"/>
    </xf>
    <xf numFmtId="0" fontId="7" fillId="4" borderId="30" xfId="0" applyFont="1" applyFill="1" applyBorder="1" applyAlignment="1">
      <alignment horizontal="center" vertical="center"/>
    </xf>
    <xf numFmtId="0" fontId="7" fillId="6" borderId="30" xfId="0" applyFont="1" applyFill="1" applyBorder="1" applyAlignment="1">
      <alignment horizontal="center" vertical="center"/>
    </xf>
    <xf numFmtId="0" fontId="3" fillId="0" borderId="28" xfId="0" applyFont="1" applyBorder="1" applyAlignment="1">
      <alignment horizontal="center" vertical="center" wrapText="1"/>
    </xf>
    <xf numFmtId="0" fontId="9" fillId="7" borderId="18" xfId="0" applyFont="1" applyFill="1" applyBorder="1" applyAlignment="1"/>
    <xf numFmtId="0" fontId="0" fillId="0" borderId="0" xfId="0" applyAlignment="1">
      <alignment horizontal="center"/>
    </xf>
    <xf numFmtId="0" fontId="1" fillId="4" borderId="0" xfId="0" applyFont="1" applyFill="1" applyBorder="1" applyAlignment="1">
      <alignment horizontal="center" vertical="center"/>
    </xf>
    <xf numFmtId="0" fontId="0" fillId="0" borderId="0" xfId="0" applyBorder="1" applyAlignment="1">
      <alignment horizontal="center" vertical="center"/>
    </xf>
    <xf numFmtId="0" fontId="1" fillId="4" borderId="0" xfId="0" applyFont="1" applyFill="1" applyBorder="1" applyAlignment="1">
      <alignment horizontal="left" vertical="top" wrapText="1"/>
    </xf>
    <xf numFmtId="0" fontId="0" fillId="0" borderId="0" xfId="0" applyBorder="1" applyAlignment="1">
      <alignment horizontal="left" wrapText="1"/>
    </xf>
    <xf numFmtId="0" fontId="16" fillId="0" borderId="0" xfId="0" applyFont="1" applyAlignment="1">
      <alignment vertical="top" wrapText="1"/>
    </xf>
    <xf numFmtId="0" fontId="16" fillId="0" borderId="0" xfId="0" applyFont="1" applyAlignment="1">
      <alignment horizontal="center" wrapText="1"/>
    </xf>
    <xf numFmtId="0" fontId="15" fillId="4" borderId="0" xfId="0" applyFont="1" applyFill="1" applyAlignment="1">
      <alignment horizontal="center"/>
    </xf>
    <xf numFmtId="0" fontId="17" fillId="0" borderId="0" xfId="0" applyFont="1" applyFill="1" applyAlignment="1">
      <alignment horizontal="center" vertical="center"/>
    </xf>
    <xf numFmtId="0" fontId="4" fillId="6" borderId="0" xfId="0" applyFont="1" applyFill="1" applyAlignment="1">
      <alignment horizont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13" fillId="0" borderId="1" xfId="0" applyFont="1"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29" xfId="0" applyBorder="1" applyAlignment="1">
      <alignment horizontal="center"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2" fillId="0" borderId="2"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22" fillId="5" borderId="6"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3" xfId="0" applyFont="1" applyBorder="1" applyAlignment="1">
      <alignment horizontal="center" vertical="center" wrapText="1"/>
    </xf>
    <xf numFmtId="0" fontId="22" fillId="4" borderId="6"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2" fillId="6" borderId="6" xfId="0" applyFont="1" applyFill="1" applyBorder="1" applyAlignment="1">
      <alignment horizontal="center" vertical="center" wrapText="1"/>
    </xf>
    <xf numFmtId="0" fontId="23" fillId="0" borderId="19" xfId="0" applyFont="1" applyBorder="1" applyAlignment="1">
      <alignment horizontal="center" vertical="center" wrapText="1"/>
    </xf>
    <xf numFmtId="0" fontId="3" fillId="0" borderId="0" xfId="0" applyFont="1" applyFill="1" applyBorder="1" applyAlignment="1">
      <alignment horizontal="center" textRotation="90"/>
    </xf>
    <xf numFmtId="0" fontId="0" fillId="0" borderId="3" xfId="0" applyNumberFormat="1" applyBorder="1" applyAlignment="1">
      <alignment horizontal="center" vertical="center"/>
    </xf>
    <xf numFmtId="0" fontId="7" fillId="8" borderId="39"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8" borderId="43" xfId="0" applyFont="1" applyFill="1" applyBorder="1" applyAlignment="1">
      <alignment horizontal="center" vertical="center"/>
    </xf>
    <xf numFmtId="0" fontId="7" fillId="8" borderId="44" xfId="0" applyFont="1" applyFill="1" applyBorder="1" applyAlignment="1">
      <alignment horizontal="center" vertical="center" wrapText="1"/>
    </xf>
    <xf numFmtId="0" fontId="7" fillId="8" borderId="45" xfId="0" applyFont="1" applyFill="1" applyBorder="1" applyAlignment="1">
      <alignment horizontal="center" vertical="center"/>
    </xf>
    <xf numFmtId="0" fontId="7" fillId="5" borderId="46" xfId="0" applyFont="1" applyFill="1" applyBorder="1" applyAlignment="1">
      <alignment horizontal="center" vertical="center"/>
    </xf>
    <xf numFmtId="0" fontId="13" fillId="0" borderId="4" xfId="0" applyFont="1" applyBorder="1" applyAlignment="1">
      <alignment horizontal="left" vertical="center" wrapText="1"/>
    </xf>
    <xf numFmtId="0" fontId="3" fillId="7" borderId="41" xfId="0" applyFont="1" applyFill="1" applyBorder="1" applyAlignment="1">
      <alignment horizontal="center" wrapText="1"/>
    </xf>
    <xf numFmtId="0" fontId="3" fillId="7" borderId="40" xfId="0" applyFont="1" applyFill="1" applyBorder="1" applyAlignment="1">
      <alignment horizontal="center" wrapText="1"/>
    </xf>
    <xf numFmtId="0" fontId="3" fillId="7" borderId="11" xfId="0" applyFont="1" applyFill="1" applyBorder="1" applyAlignment="1">
      <alignment horizontal="center" wrapText="1"/>
    </xf>
    <xf numFmtId="0" fontId="3" fillId="7" borderId="12" xfId="0" applyFont="1" applyFill="1" applyBorder="1" applyAlignment="1">
      <alignment horizontal="center" wrapText="1"/>
    </xf>
    <xf numFmtId="0" fontId="3" fillId="0" borderId="38" xfId="0" applyFont="1" applyFill="1" applyBorder="1" applyAlignment="1">
      <alignment horizontal="center" textRotation="90"/>
    </xf>
    <xf numFmtId="0" fontId="3" fillId="0" borderId="0" xfId="0" applyFont="1" applyFill="1" applyBorder="1" applyAlignment="1">
      <alignment horizontal="center" textRotation="90"/>
    </xf>
    <xf numFmtId="0" fontId="4" fillId="7" borderId="9" xfId="0" applyFont="1" applyFill="1" applyBorder="1" applyAlignment="1">
      <alignment horizontal="center" vertical="top" wrapText="1"/>
    </xf>
    <xf numFmtId="0" fontId="4" fillId="7" borderId="10" xfId="0" applyFont="1" applyFill="1" applyBorder="1" applyAlignment="1">
      <alignment horizontal="center" vertical="top" wrapText="1"/>
    </xf>
    <xf numFmtId="0" fontId="4" fillId="7" borderId="31" xfId="0" applyFont="1" applyFill="1" applyBorder="1" applyAlignment="1">
      <alignment horizontal="center" vertical="top" wrapText="1"/>
    </xf>
    <xf numFmtId="0" fontId="3" fillId="7" borderId="32" xfId="0" applyFont="1" applyFill="1" applyBorder="1" applyAlignment="1">
      <alignment horizontal="center" wrapText="1"/>
    </xf>
  </cellXfs>
  <cellStyles count="1">
    <cellStyle name="Normal" xfId="0" builtinId="0"/>
  </cellStyles>
  <dxfs count="24">
    <dxf>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fill>
        <patternFill patternType="solid">
          <fgColor indexed="64"/>
          <bgColor theme="4"/>
        </patternFill>
      </fill>
    </dxf>
    <dxf>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dxf>
    <dxf>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sz val="14"/>
        <color auto="1"/>
        <name val="Arial"/>
        <scheme val="none"/>
      </font>
      <fill>
        <patternFill patternType="solid">
          <fgColor indexed="64"/>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5553075</xdr:colOff>
      <xdr:row>7</xdr:row>
      <xdr:rowOff>723900</xdr:rowOff>
    </xdr:from>
    <xdr:to>
      <xdr:col>0</xdr:col>
      <xdr:colOff>6953075</xdr:colOff>
      <xdr:row>11</xdr:row>
      <xdr:rowOff>152292</xdr:rowOff>
    </xdr:to>
    <xdr:pic>
      <xdr:nvPicPr>
        <xdr:cNvPr id="2" name="Picture 1"/>
        <xdr:cNvPicPr>
          <a:picLocks noChangeAspect="1"/>
        </xdr:cNvPicPr>
      </xdr:nvPicPr>
      <xdr:blipFill>
        <a:blip xmlns:r="http://schemas.openxmlformats.org/officeDocument/2006/relationships" r:embed="rId1"/>
        <a:stretch>
          <a:fillRect/>
        </a:stretch>
      </xdr:blipFill>
      <xdr:spPr>
        <a:xfrm>
          <a:off x="5553075" y="5876925"/>
          <a:ext cx="1400000" cy="866667"/>
        </a:xfrm>
        <a:prstGeom prst="rect">
          <a:avLst/>
        </a:prstGeom>
      </xdr:spPr>
    </xdr:pic>
    <xdr:clientData/>
  </xdr:twoCellAnchor>
  <xdr:twoCellAnchor editAs="oneCell">
    <xdr:from>
      <xdr:col>0</xdr:col>
      <xdr:colOff>0</xdr:colOff>
      <xdr:row>0</xdr:row>
      <xdr:rowOff>0</xdr:rowOff>
    </xdr:from>
    <xdr:to>
      <xdr:col>0</xdr:col>
      <xdr:colOff>8535140</xdr:colOff>
      <xdr:row>1</xdr:row>
      <xdr:rowOff>70222</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81000"/>
          <a:ext cx="8535140" cy="1365622"/>
        </a:xfrm>
        <a:prstGeom prst="rect">
          <a:avLst/>
        </a:prstGeom>
      </xdr:spPr>
    </xdr:pic>
    <xdr:clientData/>
  </xdr:twoCellAnchor>
</xdr:wsDr>
</file>

<file path=xl/tables/table1.xml><?xml version="1.0" encoding="utf-8"?>
<table xmlns="http://schemas.openxmlformats.org/spreadsheetml/2006/main" id="1" name="Table1" displayName="Table1" ref="B1:D17" totalsRowShown="0" headerRowDxfId="23" headerRowBorderDxfId="22" tableBorderDxfId="21">
  <autoFilter ref="B1:D17"/>
  <sortState ref="B2:D17">
    <sortCondition ref="D1:D17"/>
  </sortState>
  <tableColumns count="3">
    <tableColumn id="1" name="MBQIP Core Measures" dataDxfId="20"/>
    <tableColumn id="2" name="Score" dataDxfId="19">
      <calculatedColumnFormula>VLOOKUP(B2,'Enter Priorities'!$B$5:$Q$57,18,FALSE)</calculatedColumnFormula>
    </tableColumn>
    <tableColumn id="3" name="Priority Rank in Group" dataDxfId="18">
      <calculatedColumnFormula>_xlfn.RANK.EQ(C2,$C$2:$C$17)</calculatedColumnFormula>
    </tableColumn>
  </tableColumns>
  <tableStyleInfo name="TableStyleLight8" showFirstColumn="0" showLastColumn="0" showRowStripes="1" showColumnStripes="0"/>
</table>
</file>

<file path=xl/tables/table2.xml><?xml version="1.0" encoding="utf-8"?>
<table xmlns="http://schemas.openxmlformats.org/spreadsheetml/2006/main" id="2" name="Table2" displayName="Table2" ref="F1:H17" totalsRowShown="0" headerRowDxfId="17" headerRowBorderDxfId="16" tableBorderDxfId="15">
  <autoFilter ref="F1:H17"/>
  <sortState ref="F2:H17">
    <sortCondition ref="H1:H17"/>
  </sortState>
  <tableColumns count="3">
    <tableColumn id="1" name="MBQIP Additional Measures" dataDxfId="14"/>
    <tableColumn id="2" name="Score" dataDxfId="13">
      <calculatedColumnFormula>VLOOKUP(F2,'Enter Priorities'!$B$5:$Q$57,18,FALSE)</calculatedColumnFormula>
    </tableColumn>
    <tableColumn id="3" name="Priority Rank in Group" dataDxfId="12">
      <calculatedColumnFormula>_xlfn.RANK.EQ(G2,$G$2:$G$17)</calculatedColumnFormula>
    </tableColumn>
  </tableColumns>
  <tableStyleInfo name="TableStyleLight8" showFirstColumn="0" showLastColumn="0" showRowStripes="1" showColumnStripes="0"/>
</table>
</file>

<file path=xl/tables/table3.xml><?xml version="1.0" encoding="utf-8"?>
<table xmlns="http://schemas.openxmlformats.org/spreadsheetml/2006/main" id="3" name="Table3" displayName="Table3" ref="J1:L19" totalsRowShown="0" headerRowDxfId="11" headerRowBorderDxfId="10" tableBorderDxfId="9">
  <autoFilter ref="J1:L19"/>
  <sortState ref="J2:L19">
    <sortCondition ref="L1:L19"/>
  </sortState>
  <tableColumns count="3">
    <tableColumn id="1" name="Other Topics" dataDxfId="8">
      <calculatedColumnFormula>IF(ISBLANK('Enter Priorities'!B40)," ",'Enter Priorities'!B40)</calculatedColumnFormula>
    </tableColumn>
    <tableColumn id="2" name="Score" dataDxfId="7">
      <calculatedColumnFormula>IF(ISBLANK('Enter Priorities'!B40),0,VLOOKUP(J2,'Enter Priorities'!$B$5:$Q$57,18,FALSE))</calculatedColumnFormula>
    </tableColumn>
    <tableColumn id="3" name="Priority Rank in Group" dataDxfId="6">
      <calculatedColumnFormula>_xlfn.RANK.EQ(K2,$K$2:$K$19)</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5" name="Table36" displayName="Table36" ref="N1:P51" totalsRowShown="0" headerRowDxfId="5" headerRowBorderDxfId="4" tableBorderDxfId="3">
  <autoFilter ref="N1:P51"/>
  <sortState ref="N2:P51">
    <sortCondition ref="P1:P51"/>
  </sortState>
  <tableColumns count="3">
    <tableColumn id="1" name="All Topics" dataDxfId="2">
      <calculatedColumnFormula>IF(ISBLANK('Enter Priorities'!F40)," ",'Enter Priorities'!F40)</calculatedColumnFormula>
    </tableColumn>
    <tableColumn id="2" name="Score" dataDxfId="1">
      <calculatedColumnFormula>IF(ISBLANK('Enter Priorities'!F40),0,VLOOKUP(N2,'Enter Priorities'!$B$5:$Q$57,18,FALSE))</calculatedColumnFormula>
    </tableColumn>
    <tableColumn id="3" name="Priority Rank Overall" dataDxfId="0">
      <calculatedColumnFormula>_xlfn.RANK.EQ(Table36[[#This Row],[Score]],Table36[Score])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sqref="A1:XFD1048576"/>
    </sheetView>
  </sheetViews>
  <sheetFormatPr defaultRowHeight="15" x14ac:dyDescent="0.25"/>
  <cols>
    <col min="1" max="1" width="27.28515625" customWidth="1"/>
    <col min="2" max="2" width="23.85546875" customWidth="1"/>
    <col min="3" max="3" width="19.28515625" style="8" customWidth="1"/>
    <col min="4" max="4" width="29.140625" customWidth="1"/>
    <col min="5" max="5" width="19" customWidth="1"/>
    <col min="6" max="6" width="13.85546875" customWidth="1"/>
    <col min="7" max="7" width="25.140625" customWidth="1"/>
    <col min="8" max="8" width="14.28515625" customWidth="1"/>
    <col min="9" max="9" width="23.5703125" customWidth="1"/>
  </cols>
  <sheetData>
    <row r="1" spans="1:10" ht="75" x14ac:dyDescent="0.25">
      <c r="A1" s="11" t="s">
        <v>17</v>
      </c>
      <c r="B1" s="2" t="s">
        <v>8</v>
      </c>
      <c r="C1" s="4" t="s">
        <v>5</v>
      </c>
      <c r="D1" s="2" t="s">
        <v>3</v>
      </c>
      <c r="E1" s="2" t="s">
        <v>7</v>
      </c>
      <c r="F1" s="2" t="s">
        <v>6</v>
      </c>
      <c r="G1" s="2" t="s">
        <v>12</v>
      </c>
      <c r="H1" s="2" t="s">
        <v>2</v>
      </c>
      <c r="I1" s="2" t="s">
        <v>0</v>
      </c>
      <c r="J1" s="2" t="s">
        <v>1</v>
      </c>
    </row>
    <row r="2" spans="1:10" ht="90" x14ac:dyDescent="0.25">
      <c r="A2" s="11" t="s">
        <v>18</v>
      </c>
      <c r="B2" s="6" t="s">
        <v>9</v>
      </c>
      <c r="C2" s="6" t="s">
        <v>28</v>
      </c>
      <c r="D2" s="10" t="s">
        <v>10</v>
      </c>
      <c r="E2" s="9" t="s">
        <v>11</v>
      </c>
      <c r="F2" s="6" t="s">
        <v>19</v>
      </c>
      <c r="G2" s="6" t="s">
        <v>13</v>
      </c>
      <c r="H2" s="6" t="s">
        <v>14</v>
      </c>
      <c r="I2" s="6" t="s">
        <v>15</v>
      </c>
      <c r="J2" s="5"/>
    </row>
    <row r="3" spans="1:10" x14ac:dyDescent="0.25">
      <c r="A3" s="1" t="s">
        <v>16</v>
      </c>
      <c r="B3" s="3">
        <v>4</v>
      </c>
      <c r="C3" s="7">
        <v>5</v>
      </c>
      <c r="D3" s="3">
        <v>4</v>
      </c>
      <c r="E3" s="3">
        <v>4</v>
      </c>
      <c r="F3" s="3">
        <v>3</v>
      </c>
      <c r="G3" s="3">
        <v>4</v>
      </c>
      <c r="H3" s="3">
        <v>3</v>
      </c>
      <c r="I3" s="3">
        <v>2</v>
      </c>
      <c r="J3" s="3"/>
    </row>
    <row r="4" spans="1:10" x14ac:dyDescent="0.25">
      <c r="A4" s="1"/>
      <c r="B4" s="3"/>
      <c r="C4" s="7"/>
      <c r="D4" s="3"/>
      <c r="E4" s="3"/>
      <c r="F4" s="3"/>
      <c r="G4" s="3"/>
      <c r="H4" s="3"/>
      <c r="I4" s="3"/>
      <c r="J4" s="3"/>
    </row>
    <row r="5" spans="1:10" x14ac:dyDescent="0.25">
      <c r="A5" s="12" t="s">
        <v>20</v>
      </c>
      <c r="B5" s="12" t="s">
        <v>21</v>
      </c>
      <c r="C5" s="13" t="s">
        <v>21</v>
      </c>
      <c r="D5" s="12" t="s">
        <v>21</v>
      </c>
      <c r="E5" s="12" t="s">
        <v>21</v>
      </c>
      <c r="F5" s="12" t="s">
        <v>21</v>
      </c>
      <c r="G5" s="12" t="s">
        <v>21</v>
      </c>
      <c r="H5" s="12" t="s">
        <v>21</v>
      </c>
      <c r="I5" s="12" t="s">
        <v>21</v>
      </c>
      <c r="J5" s="12" t="s">
        <v>1</v>
      </c>
    </row>
    <row r="6" spans="1:10" x14ac:dyDescent="0.25">
      <c r="A6" s="14" t="s">
        <v>29</v>
      </c>
      <c r="B6" s="16"/>
      <c r="C6" s="17"/>
      <c r="D6" s="16"/>
      <c r="E6" s="16"/>
      <c r="F6" s="16"/>
      <c r="G6" s="16"/>
      <c r="H6" s="16"/>
      <c r="I6" s="16"/>
      <c r="J6" s="16"/>
    </row>
    <row r="7" spans="1:10" ht="45" x14ac:dyDescent="0.25">
      <c r="A7" s="5" t="s">
        <v>23</v>
      </c>
      <c r="B7" s="3"/>
      <c r="C7" s="7"/>
      <c r="D7" s="3"/>
      <c r="E7" s="3"/>
      <c r="F7" s="3"/>
      <c r="G7" s="3"/>
      <c r="H7" s="3"/>
      <c r="I7" s="3"/>
      <c r="J7" s="3"/>
    </row>
    <row r="8" spans="1:10" ht="30" x14ac:dyDescent="0.25">
      <c r="A8" s="5" t="s">
        <v>24</v>
      </c>
      <c r="B8" s="3"/>
      <c r="C8" s="7"/>
      <c r="D8" s="3"/>
      <c r="E8" s="3"/>
      <c r="F8" s="3"/>
      <c r="G8" s="3"/>
      <c r="H8" s="3"/>
      <c r="I8" s="3"/>
      <c r="J8" s="3"/>
    </row>
    <row r="9" spans="1:10" ht="60" x14ac:dyDescent="0.25">
      <c r="A9" s="5" t="s">
        <v>25</v>
      </c>
      <c r="B9" s="3"/>
      <c r="C9" s="7"/>
      <c r="D9" s="3" t="s">
        <v>4</v>
      </c>
      <c r="E9" s="3" t="s">
        <v>4</v>
      </c>
      <c r="F9" s="3"/>
      <c r="G9" s="3"/>
      <c r="H9" s="3"/>
      <c r="I9" s="3"/>
      <c r="J9" s="3"/>
    </row>
    <row r="10" spans="1:10" ht="45" x14ac:dyDescent="0.25">
      <c r="A10" s="5" t="s">
        <v>26</v>
      </c>
      <c r="B10" s="3"/>
      <c r="C10" s="7"/>
      <c r="D10" s="3" t="s">
        <v>4</v>
      </c>
      <c r="E10" s="3" t="s">
        <v>4</v>
      </c>
      <c r="F10" s="3" t="s">
        <v>4</v>
      </c>
      <c r="G10" s="3" t="s">
        <v>4</v>
      </c>
      <c r="H10" s="3" t="s">
        <v>4</v>
      </c>
      <c r="I10" s="3" t="s">
        <v>4</v>
      </c>
      <c r="J10" s="3" t="s">
        <v>4</v>
      </c>
    </row>
    <row r="11" spans="1:10" ht="30" x14ac:dyDescent="0.25">
      <c r="A11" s="5" t="s">
        <v>56</v>
      </c>
      <c r="B11" s="3"/>
      <c r="C11" s="7"/>
      <c r="D11" s="3"/>
      <c r="E11" s="3"/>
      <c r="F11" s="3"/>
      <c r="G11" s="3"/>
      <c r="H11" s="3"/>
      <c r="I11" s="3"/>
      <c r="J11" s="3"/>
    </row>
    <row r="12" spans="1:10" ht="30" x14ac:dyDescent="0.25">
      <c r="A12" s="5" t="s">
        <v>57</v>
      </c>
      <c r="B12" s="3"/>
      <c r="C12" s="7"/>
      <c r="D12" s="3"/>
      <c r="E12" s="3"/>
      <c r="F12" s="3"/>
      <c r="G12" s="3"/>
      <c r="H12" s="3"/>
      <c r="I12" s="3"/>
      <c r="J12" s="3"/>
    </row>
    <row r="13" spans="1:10" ht="60" x14ac:dyDescent="0.25">
      <c r="A13" s="5" t="s">
        <v>58</v>
      </c>
      <c r="B13" s="3"/>
      <c r="C13" s="7"/>
      <c r="D13" s="3"/>
      <c r="E13" s="3"/>
      <c r="F13" s="3"/>
      <c r="G13" s="3"/>
      <c r="H13" s="3"/>
      <c r="I13" s="3"/>
      <c r="J13" s="3"/>
    </row>
    <row r="14" spans="1:10" x14ac:dyDescent="0.25">
      <c r="A14" s="5" t="s">
        <v>59</v>
      </c>
      <c r="B14" s="3"/>
      <c r="C14" s="7"/>
      <c r="D14" s="3"/>
      <c r="E14" s="3"/>
      <c r="F14" s="3"/>
      <c r="G14" s="3"/>
      <c r="H14" s="3"/>
      <c r="I14" s="3"/>
      <c r="J14" s="3"/>
    </row>
    <row r="15" spans="1:10" x14ac:dyDescent="0.25">
      <c r="A15" s="5" t="s">
        <v>60</v>
      </c>
      <c r="B15" s="3"/>
      <c r="C15" s="7"/>
      <c r="D15" s="3"/>
      <c r="E15" s="3"/>
      <c r="F15" s="3"/>
      <c r="G15" s="3"/>
      <c r="H15" s="3"/>
      <c r="I15" s="3"/>
      <c r="J15" s="3"/>
    </row>
    <row r="16" spans="1:10" ht="45" x14ac:dyDescent="0.25">
      <c r="A16" s="5" t="s">
        <v>61</v>
      </c>
      <c r="B16" s="3"/>
      <c r="C16" s="7"/>
      <c r="D16" s="3"/>
      <c r="E16" s="3"/>
      <c r="F16" s="3"/>
      <c r="G16" s="3"/>
      <c r="H16" s="3"/>
      <c r="I16" s="3"/>
      <c r="J16" s="3"/>
    </row>
    <row r="17" spans="1:10" ht="45" x14ac:dyDescent="0.25">
      <c r="A17" s="5" t="s">
        <v>62</v>
      </c>
      <c r="B17" s="3"/>
      <c r="C17" s="7"/>
      <c r="D17" s="3"/>
      <c r="E17" s="3"/>
      <c r="F17" s="3"/>
      <c r="G17" s="3"/>
      <c r="H17" s="3"/>
      <c r="I17" s="3"/>
      <c r="J17" s="3"/>
    </row>
    <row r="18" spans="1:10" ht="45" x14ac:dyDescent="0.25">
      <c r="A18" s="5" t="s">
        <v>63</v>
      </c>
      <c r="B18" s="3"/>
      <c r="C18" s="7"/>
      <c r="D18" s="3"/>
      <c r="E18" s="3"/>
      <c r="F18" s="3"/>
      <c r="G18" s="3"/>
      <c r="H18" s="3"/>
      <c r="I18" s="3"/>
      <c r="J18" s="3"/>
    </row>
    <row r="19" spans="1:10" ht="30" x14ac:dyDescent="0.25">
      <c r="A19" s="5" t="s">
        <v>64</v>
      </c>
      <c r="B19" s="3"/>
      <c r="C19" s="7"/>
      <c r="D19" s="3"/>
      <c r="E19" s="3"/>
      <c r="F19" s="3"/>
      <c r="G19" s="3"/>
      <c r="H19" s="3"/>
      <c r="I19" s="3"/>
      <c r="J19" s="3"/>
    </row>
    <row r="20" spans="1:10" x14ac:dyDescent="0.25">
      <c r="A20" s="15" t="s">
        <v>30</v>
      </c>
      <c r="B20" s="3"/>
      <c r="C20" s="7"/>
      <c r="D20" s="3"/>
      <c r="E20" s="3"/>
      <c r="F20" s="3"/>
      <c r="G20" s="3"/>
      <c r="H20" s="3"/>
      <c r="I20" s="3"/>
      <c r="J20" s="3"/>
    </row>
    <row r="21" spans="1:10" ht="45" x14ac:dyDescent="0.25">
      <c r="A21" s="5" t="s">
        <v>36</v>
      </c>
      <c r="B21" s="3"/>
      <c r="C21" s="7"/>
      <c r="D21" s="3"/>
      <c r="E21" s="3"/>
      <c r="F21" s="3"/>
      <c r="G21" s="3"/>
      <c r="H21" s="3"/>
      <c r="I21" s="3"/>
      <c r="J21" s="3"/>
    </row>
    <row r="22" spans="1:10" ht="45" x14ac:dyDescent="0.25">
      <c r="A22" s="5" t="s">
        <v>37</v>
      </c>
      <c r="B22" s="3"/>
      <c r="C22" s="7"/>
      <c r="D22" s="3"/>
      <c r="E22" s="3"/>
      <c r="F22" s="3"/>
      <c r="G22" s="3"/>
      <c r="H22" s="3"/>
      <c r="I22" s="3"/>
      <c r="J22" s="3"/>
    </row>
    <row r="23" spans="1:10" ht="30" x14ac:dyDescent="0.25">
      <c r="A23" s="5" t="s">
        <v>38</v>
      </c>
      <c r="B23" s="3"/>
      <c r="C23" s="7"/>
      <c r="D23" s="3"/>
      <c r="E23" s="3"/>
      <c r="F23" s="3"/>
      <c r="G23" s="3"/>
      <c r="H23" s="3"/>
      <c r="I23" s="3"/>
      <c r="J23" s="3"/>
    </row>
    <row r="24" spans="1:10" ht="45" x14ac:dyDescent="0.25">
      <c r="A24" s="5" t="s">
        <v>39</v>
      </c>
      <c r="B24" s="3"/>
      <c r="C24" s="7"/>
      <c r="D24" s="3"/>
      <c r="E24" s="3"/>
      <c r="F24" s="3"/>
      <c r="G24" s="3"/>
      <c r="H24" s="3"/>
      <c r="I24" s="3"/>
      <c r="J24" s="3"/>
    </row>
    <row r="25" spans="1:10" ht="75" x14ac:dyDescent="0.25">
      <c r="A25" s="6" t="s">
        <v>40</v>
      </c>
      <c r="B25" s="3"/>
      <c r="C25" s="7"/>
      <c r="D25" s="3"/>
      <c r="E25" s="3"/>
      <c r="F25" s="3"/>
      <c r="G25" s="3"/>
      <c r="H25" s="3"/>
      <c r="I25" s="3"/>
      <c r="J25" s="3"/>
    </row>
    <row r="26" spans="1:10" x14ac:dyDescent="0.25">
      <c r="A26" s="5" t="s">
        <v>33</v>
      </c>
      <c r="B26" s="3"/>
      <c r="C26" s="7"/>
      <c r="D26" s="3"/>
      <c r="E26" s="3"/>
      <c r="F26" s="3"/>
      <c r="G26" s="3"/>
      <c r="H26" s="3"/>
      <c r="I26" s="3"/>
      <c r="J26" s="3"/>
    </row>
    <row r="27" spans="1:10" ht="60" x14ac:dyDescent="0.25">
      <c r="A27" s="5" t="s">
        <v>35</v>
      </c>
      <c r="B27" s="3"/>
      <c r="C27" s="7"/>
      <c r="D27" s="3"/>
      <c r="E27" s="3"/>
      <c r="F27" s="3"/>
      <c r="G27" s="3"/>
      <c r="H27" s="3"/>
      <c r="I27" s="3"/>
      <c r="J27" s="3"/>
    </row>
    <row r="28" spans="1:10" x14ac:dyDescent="0.25">
      <c r="A28" s="5" t="s">
        <v>22</v>
      </c>
      <c r="B28" s="3"/>
      <c r="C28" s="7"/>
      <c r="D28" s="3"/>
      <c r="E28" s="3"/>
      <c r="F28" s="3"/>
      <c r="G28" s="3"/>
      <c r="H28" s="3"/>
      <c r="I28" s="3"/>
      <c r="J28" s="3"/>
    </row>
    <row r="29" spans="1:10" ht="30" x14ac:dyDescent="0.25">
      <c r="A29" s="6" t="s">
        <v>27</v>
      </c>
      <c r="B29" s="3"/>
      <c r="C29" s="7"/>
      <c r="D29" s="3"/>
      <c r="E29" s="3"/>
      <c r="F29" s="3"/>
      <c r="G29" s="3"/>
      <c r="H29" s="3"/>
      <c r="I29" s="3"/>
      <c r="J29" s="3"/>
    </row>
    <row r="30" spans="1:10" ht="30" x14ac:dyDescent="0.25">
      <c r="A30" s="5" t="s">
        <v>31</v>
      </c>
      <c r="B30" s="3"/>
      <c r="C30" s="7"/>
      <c r="D30" s="3"/>
      <c r="E30" s="3"/>
      <c r="F30" s="3"/>
      <c r="G30" s="3"/>
      <c r="H30" s="3"/>
      <c r="I30" s="3"/>
      <c r="J30" s="3"/>
    </row>
    <row r="31" spans="1:10" ht="30" x14ac:dyDescent="0.25">
      <c r="A31" s="5" t="s">
        <v>32</v>
      </c>
      <c r="B31" s="3"/>
      <c r="C31" s="7"/>
      <c r="D31" s="3"/>
      <c r="E31" s="3"/>
      <c r="F31" s="3"/>
      <c r="G31" s="3"/>
      <c r="H31" s="3"/>
      <c r="I31" s="3"/>
      <c r="J31" s="3"/>
    </row>
    <row r="32" spans="1:10" x14ac:dyDescent="0.25">
      <c r="A32" s="5" t="s">
        <v>44</v>
      </c>
      <c r="B32" s="3"/>
      <c r="C32" s="7"/>
      <c r="D32" s="3"/>
      <c r="E32" s="3"/>
      <c r="F32" s="3"/>
      <c r="G32" s="3"/>
      <c r="H32" s="3"/>
      <c r="I32" s="3"/>
      <c r="J32" s="3"/>
    </row>
    <row r="33" spans="1:10" x14ac:dyDescent="0.25">
      <c r="A33" s="5" t="s">
        <v>46</v>
      </c>
      <c r="B33" s="3"/>
      <c r="C33" s="7"/>
      <c r="D33" s="3"/>
      <c r="E33" s="3"/>
      <c r="F33" s="3"/>
      <c r="G33" s="3"/>
      <c r="H33" s="3"/>
      <c r="I33" s="3"/>
      <c r="J33" s="3"/>
    </row>
    <row r="34" spans="1:10" x14ac:dyDescent="0.25">
      <c r="A34" s="5" t="s">
        <v>47</v>
      </c>
      <c r="B34" s="3"/>
      <c r="C34" s="7"/>
      <c r="D34" s="3"/>
      <c r="E34" s="3"/>
      <c r="F34" s="3"/>
      <c r="G34" s="3"/>
      <c r="H34" s="3"/>
      <c r="I34" s="3"/>
      <c r="J34" s="3"/>
    </row>
    <row r="35" spans="1:10" ht="45" x14ac:dyDescent="0.25">
      <c r="A35" s="5" t="s">
        <v>48</v>
      </c>
      <c r="B35" s="3"/>
      <c r="C35" s="7"/>
      <c r="D35" s="3"/>
      <c r="E35" s="3"/>
      <c r="F35" s="3"/>
      <c r="G35" s="3"/>
      <c r="H35" s="3"/>
      <c r="I35" s="3"/>
      <c r="J35" s="3"/>
    </row>
    <row r="36" spans="1:10" ht="45" x14ac:dyDescent="0.25">
      <c r="A36" s="5" t="s">
        <v>49</v>
      </c>
      <c r="B36" s="3"/>
      <c r="C36" s="7"/>
      <c r="D36" s="3"/>
      <c r="E36" s="3"/>
      <c r="F36" s="3"/>
      <c r="G36" s="3"/>
      <c r="H36" s="3"/>
      <c r="I36" s="3"/>
      <c r="J36" s="3"/>
    </row>
    <row r="37" spans="1:10" ht="120" x14ac:dyDescent="0.25">
      <c r="A37" s="5" t="s">
        <v>50</v>
      </c>
      <c r="B37" s="3"/>
      <c r="C37" s="7"/>
      <c r="D37" s="3"/>
      <c r="E37" s="3"/>
      <c r="F37" s="3"/>
      <c r="G37" s="3"/>
      <c r="H37" s="3"/>
      <c r="I37" s="3"/>
      <c r="J37" s="3"/>
    </row>
    <row r="38" spans="1:10" ht="30" x14ac:dyDescent="0.25">
      <c r="A38" s="5" t="s">
        <v>34</v>
      </c>
      <c r="B38" s="3"/>
      <c r="C38" s="7"/>
      <c r="D38" s="3"/>
      <c r="E38" s="3"/>
      <c r="F38" s="3"/>
      <c r="G38" s="3"/>
      <c r="H38" s="3"/>
      <c r="I38" s="3"/>
      <c r="J38" s="3"/>
    </row>
    <row r="39" spans="1:10" x14ac:dyDescent="0.25">
      <c r="A39" s="15" t="s">
        <v>45</v>
      </c>
      <c r="B39" s="3"/>
      <c r="C39" s="7"/>
      <c r="D39" s="3"/>
      <c r="E39" s="3"/>
      <c r="F39" s="3"/>
      <c r="G39" s="3"/>
      <c r="H39" s="3"/>
      <c r="I39" s="3"/>
      <c r="J39" s="3"/>
    </row>
    <row r="40" spans="1:10" x14ac:dyDescent="0.25">
      <c r="A40" s="5" t="s">
        <v>42</v>
      </c>
      <c r="B40" s="3"/>
      <c r="C40" s="7"/>
      <c r="D40" s="3"/>
      <c r="E40" s="3"/>
      <c r="F40" s="3"/>
      <c r="G40" s="3"/>
      <c r="H40" s="3"/>
      <c r="I40" s="3"/>
      <c r="J40" s="3"/>
    </row>
    <row r="41" spans="1:10" ht="30" x14ac:dyDescent="0.25">
      <c r="A41" s="5" t="s">
        <v>43</v>
      </c>
      <c r="B41" s="3"/>
      <c r="C41" s="7"/>
      <c r="D41" s="3"/>
      <c r="E41" s="3"/>
      <c r="F41" s="3"/>
      <c r="G41" s="3"/>
      <c r="H41" s="3"/>
      <c r="I41" s="3"/>
      <c r="J41" s="3"/>
    </row>
    <row r="42" spans="1:10" ht="30" x14ac:dyDescent="0.25">
      <c r="A42" s="5" t="s">
        <v>41</v>
      </c>
      <c r="B42" s="3"/>
      <c r="C42" s="7"/>
      <c r="D42" s="3"/>
      <c r="E42" s="3"/>
      <c r="F42" s="3"/>
      <c r="G42" s="3"/>
      <c r="H42" s="3"/>
      <c r="I42" s="3"/>
      <c r="J42" s="3"/>
    </row>
    <row r="43" spans="1:10" ht="30" x14ac:dyDescent="0.25">
      <c r="A43" s="5" t="s">
        <v>51</v>
      </c>
      <c r="B43" s="3"/>
      <c r="C43" s="7"/>
      <c r="D43" s="3"/>
      <c r="E43" s="3"/>
      <c r="F43" s="3"/>
      <c r="G43" s="3"/>
      <c r="H43" s="3"/>
      <c r="I43" s="3"/>
      <c r="J43" s="3"/>
    </row>
    <row r="44" spans="1:10" ht="30" x14ac:dyDescent="0.25">
      <c r="A44" s="5" t="s">
        <v>52</v>
      </c>
      <c r="B44" s="3"/>
      <c r="C44" s="7"/>
      <c r="D44" s="3"/>
      <c r="E44" s="3"/>
      <c r="F44" s="3"/>
      <c r="G44" s="3"/>
      <c r="H44" s="3"/>
      <c r="I44" s="3"/>
      <c r="J44" s="3"/>
    </row>
    <row r="45" spans="1:10" ht="30" x14ac:dyDescent="0.25">
      <c r="A45" s="5" t="s">
        <v>53</v>
      </c>
      <c r="B45" s="3"/>
      <c r="C45" s="7"/>
      <c r="D45" s="3"/>
      <c r="E45" s="3"/>
      <c r="F45" s="3"/>
      <c r="G45" s="3"/>
      <c r="H45" s="3"/>
      <c r="I45" s="3"/>
      <c r="J45" s="3"/>
    </row>
    <row r="46" spans="1:10" x14ac:dyDescent="0.25">
      <c r="A46" s="5" t="s">
        <v>54</v>
      </c>
      <c r="B46" s="3"/>
      <c r="C46" s="7"/>
      <c r="D46" s="3"/>
      <c r="E46" s="3"/>
      <c r="F46" s="3"/>
      <c r="G46" s="3"/>
      <c r="H46" s="3"/>
      <c r="I46" s="3"/>
      <c r="J46" s="3"/>
    </row>
    <row r="47" spans="1:10" x14ac:dyDescent="0.25">
      <c r="A47" s="5" t="s">
        <v>55</v>
      </c>
      <c r="B47" s="3"/>
      <c r="C47" s="7"/>
      <c r="D47" s="3"/>
      <c r="E47" s="3"/>
      <c r="F47" s="3"/>
      <c r="G47" s="3"/>
      <c r="H47" s="3"/>
      <c r="I47" s="3"/>
      <c r="J47" s="3"/>
    </row>
    <row r="48" spans="1:10" x14ac:dyDescent="0.25">
      <c r="A48" s="5" t="s">
        <v>65</v>
      </c>
      <c r="B48" s="3"/>
      <c r="C48" s="7"/>
      <c r="D48" s="3"/>
      <c r="E48" s="3"/>
      <c r="F48" s="3"/>
      <c r="G48" s="3"/>
      <c r="H48" s="3"/>
      <c r="I48" s="3"/>
      <c r="J48" s="3"/>
    </row>
    <row r="49" spans="1:10" x14ac:dyDescent="0.25">
      <c r="A49" s="5" t="s">
        <v>66</v>
      </c>
      <c r="B49" s="3"/>
      <c r="C49" s="7"/>
      <c r="D49" s="3"/>
      <c r="E49" s="3"/>
      <c r="F49" s="3"/>
      <c r="G49" s="3"/>
      <c r="H49" s="3"/>
      <c r="I49" s="3"/>
      <c r="J49" s="3"/>
    </row>
    <row r="50" spans="1:10" x14ac:dyDescent="0.25">
      <c r="A50" s="5"/>
      <c r="B50" s="3"/>
      <c r="C50" s="7"/>
      <c r="D50" s="3"/>
      <c r="E50" s="3"/>
      <c r="F50" s="3"/>
      <c r="G50" s="3"/>
      <c r="H50" s="3"/>
      <c r="I50" s="3"/>
      <c r="J50" s="3"/>
    </row>
    <row r="51" spans="1:10" x14ac:dyDescent="0.25">
      <c r="A51" s="5"/>
      <c r="B51" s="3"/>
      <c r="C51" s="7"/>
      <c r="D51" s="3"/>
      <c r="E51" s="3"/>
      <c r="F51" s="3"/>
      <c r="G51" s="3"/>
      <c r="H51" s="3"/>
      <c r="I51" s="3"/>
      <c r="J51" s="3"/>
    </row>
    <row r="52" spans="1:10" x14ac:dyDescent="0.25">
      <c r="A52" s="5"/>
      <c r="B52" s="3"/>
      <c r="C52" s="7"/>
      <c r="D52" s="3"/>
      <c r="E52" s="3"/>
      <c r="F52" s="3"/>
      <c r="G52" s="3"/>
      <c r="H52" s="3"/>
      <c r="I52" s="3"/>
      <c r="J52" s="3"/>
    </row>
    <row r="53" spans="1:10" x14ac:dyDescent="0.25">
      <c r="A53" s="5"/>
      <c r="B53" s="3"/>
      <c r="C53" s="7"/>
      <c r="D53" s="3"/>
      <c r="E53" s="3"/>
      <c r="F53" s="3"/>
      <c r="G53" s="3"/>
      <c r="H53" s="3"/>
      <c r="I53" s="3"/>
      <c r="J53" s="3"/>
    </row>
    <row r="54" spans="1:10" x14ac:dyDescent="0.25">
      <c r="A54" s="5"/>
      <c r="B54" s="3"/>
      <c r="C54" s="7"/>
      <c r="D54" s="3"/>
      <c r="E54" s="3"/>
      <c r="F54" s="3"/>
      <c r="G54" s="3"/>
      <c r="H54" s="3"/>
      <c r="I54" s="3"/>
      <c r="J54" s="3"/>
    </row>
    <row r="55" spans="1:10" x14ac:dyDescent="0.25">
      <c r="A55" s="5"/>
      <c r="B55" s="3"/>
      <c r="C55" s="7"/>
      <c r="D55" s="3"/>
      <c r="E55" s="3"/>
      <c r="F55" s="3"/>
      <c r="G55" s="3"/>
      <c r="H55" s="3"/>
      <c r="I55" s="3"/>
      <c r="J55" s="3"/>
    </row>
    <row r="56" spans="1:10" x14ac:dyDescent="0.25">
      <c r="A56" s="5"/>
      <c r="B56" s="3"/>
      <c r="C56" s="7"/>
      <c r="D56" s="3"/>
      <c r="E56" s="3"/>
      <c r="F56" s="3"/>
      <c r="G56" s="3"/>
      <c r="H56" s="3"/>
      <c r="I56" s="3"/>
      <c r="J56" s="3"/>
    </row>
    <row r="57" spans="1:10" x14ac:dyDescent="0.25">
      <c r="A57" s="5"/>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16"/>
  <sheetViews>
    <sheetView showGridLines="0" tabSelected="1" view="pageLayout" zoomScaleNormal="100" workbookViewId="0">
      <selection activeCell="A13" sqref="A13"/>
    </sheetView>
  </sheetViews>
  <sheetFormatPr defaultRowHeight="15" x14ac:dyDescent="0.25"/>
  <cols>
    <col min="1" max="1" width="131.7109375" style="79" customWidth="1"/>
  </cols>
  <sheetData>
    <row r="1" spans="1:1" ht="102" customHeight="1" x14ac:dyDescent="0.25"/>
    <row r="2" spans="1:1" ht="23.25" x14ac:dyDescent="0.25">
      <c r="A2" s="87" t="s">
        <v>119</v>
      </c>
    </row>
    <row r="3" spans="1:1" ht="215.25" customHeight="1" x14ac:dyDescent="0.25">
      <c r="A3" s="85" t="s">
        <v>122</v>
      </c>
    </row>
    <row r="4" spans="1:1" ht="20.25" customHeight="1" x14ac:dyDescent="0.25"/>
    <row r="5" spans="1:1" ht="20.25" x14ac:dyDescent="0.3">
      <c r="A5" s="86" t="s">
        <v>120</v>
      </c>
    </row>
    <row r="6" spans="1:1" ht="90.75" customHeight="1" x14ac:dyDescent="0.25">
      <c r="A6" s="102" t="s">
        <v>124</v>
      </c>
    </row>
    <row r="7" spans="1:1" x14ac:dyDescent="0.25">
      <c r="A7" s="84"/>
    </row>
    <row r="8" spans="1:1" ht="68.25" customHeight="1" x14ac:dyDescent="0.25">
      <c r="A8" s="102" t="s">
        <v>123</v>
      </c>
    </row>
    <row r="13" spans="1:1" ht="48.75" customHeight="1" x14ac:dyDescent="0.25">
      <c r="A13" s="103" t="s">
        <v>125</v>
      </c>
    </row>
    <row r="16" spans="1:1" x14ac:dyDescent="0.25">
      <c r="A16" s="88" t="s">
        <v>121</v>
      </c>
    </row>
  </sheetData>
  <pageMargins left="0.7" right="0.7" top="0.75" bottom="0.75" header="0.3" footer="0.3"/>
  <pageSetup scale="68" orientation="portrait" r:id="rId1"/>
  <headerFooter>
    <oddHeader xml:space="preserve">&amp;R&amp;"Arial,Regular"Created in 2016
Last updated 3/20/2018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57"/>
  <sheetViews>
    <sheetView showGridLines="0" workbookViewId="0">
      <pane xSplit="2" ySplit="3" topLeftCell="C16" activePane="bottomRight" state="frozen"/>
      <selection pane="topRight" activeCell="C1" sqref="C1"/>
      <selection pane="bottomLeft" activeCell="A4" sqref="A4"/>
      <selection pane="bottomRight" activeCell="M24" sqref="M24"/>
    </sheetView>
  </sheetViews>
  <sheetFormatPr defaultRowHeight="15" x14ac:dyDescent="0.25"/>
  <cols>
    <col min="1" max="1" width="3" customWidth="1"/>
    <col min="2" max="2" width="28.7109375" customWidth="1"/>
    <col min="3" max="3" width="19.7109375" style="18" customWidth="1"/>
    <col min="4" max="4" width="17" customWidth="1"/>
    <col min="5" max="5" width="19.7109375" style="19" customWidth="1"/>
    <col min="6" max="6" width="17" style="8" customWidth="1"/>
    <col min="7" max="7" width="19.7109375" customWidth="1"/>
    <col min="8" max="8" width="17" customWidth="1"/>
    <col min="9" max="9" width="19.7109375" customWidth="1"/>
    <col min="10" max="10" width="17" customWidth="1"/>
    <col min="11" max="11" width="19.7109375" customWidth="1"/>
    <col min="12" max="12" width="17" customWidth="1"/>
    <col min="13" max="13" width="19.7109375" customWidth="1"/>
    <col min="14" max="14" width="17" customWidth="1"/>
    <col min="15" max="15" width="19.7109375" style="58" customWidth="1"/>
    <col min="16" max="16" width="17" customWidth="1"/>
  </cols>
  <sheetData>
    <row r="1" spans="1:17" ht="75.75" customHeight="1" x14ac:dyDescent="0.25">
      <c r="A1" s="126"/>
      <c r="B1" s="61" t="s">
        <v>107</v>
      </c>
      <c r="C1" s="128" t="s">
        <v>98</v>
      </c>
      <c r="D1" s="129"/>
      <c r="E1" s="128" t="s">
        <v>99</v>
      </c>
      <c r="F1" s="129"/>
      <c r="G1" s="128" t="s">
        <v>100</v>
      </c>
      <c r="H1" s="129"/>
      <c r="I1" s="128" t="s">
        <v>118</v>
      </c>
      <c r="J1" s="129"/>
      <c r="K1" s="128" t="s">
        <v>111</v>
      </c>
      <c r="L1" s="129"/>
      <c r="M1" s="128" t="s">
        <v>102</v>
      </c>
      <c r="N1" s="129"/>
      <c r="O1" s="128" t="s">
        <v>103</v>
      </c>
      <c r="P1" s="130"/>
      <c r="Q1" s="70" t="s">
        <v>1</v>
      </c>
    </row>
    <row r="2" spans="1:17" ht="15.75" thickBot="1" x14ac:dyDescent="0.3">
      <c r="A2" s="127"/>
      <c r="B2" s="78" t="s">
        <v>106</v>
      </c>
      <c r="C2" s="122">
        <v>4</v>
      </c>
      <c r="D2" s="123"/>
      <c r="E2" s="124">
        <v>5</v>
      </c>
      <c r="F2" s="125"/>
      <c r="G2" s="124">
        <v>4</v>
      </c>
      <c r="H2" s="125"/>
      <c r="I2" s="124">
        <v>4</v>
      </c>
      <c r="J2" s="125"/>
      <c r="K2" s="124">
        <v>3</v>
      </c>
      <c r="L2" s="125"/>
      <c r="M2" s="124">
        <v>4</v>
      </c>
      <c r="N2" s="125"/>
      <c r="O2" s="124">
        <v>2</v>
      </c>
      <c r="P2" s="131"/>
      <c r="Q2" s="71"/>
    </row>
    <row r="3" spans="1:17" ht="25.5" x14ac:dyDescent="0.25">
      <c r="A3" s="127"/>
      <c r="B3" s="22"/>
      <c r="C3" s="116" t="s">
        <v>101</v>
      </c>
      <c r="D3" s="117" t="s">
        <v>21</v>
      </c>
      <c r="E3" s="116" t="s">
        <v>101</v>
      </c>
      <c r="F3" s="117" t="s">
        <v>21</v>
      </c>
      <c r="G3" s="116" t="s">
        <v>101</v>
      </c>
      <c r="H3" s="117" t="s">
        <v>21</v>
      </c>
      <c r="I3" s="116" t="s">
        <v>101</v>
      </c>
      <c r="J3" s="117" t="s">
        <v>21</v>
      </c>
      <c r="K3" s="116" t="s">
        <v>101</v>
      </c>
      <c r="L3" s="117" t="s">
        <v>21</v>
      </c>
      <c r="M3" s="116" t="s">
        <v>101</v>
      </c>
      <c r="N3" s="117" t="s">
        <v>21</v>
      </c>
      <c r="O3" s="116" t="s">
        <v>101</v>
      </c>
      <c r="P3" s="117" t="s">
        <v>21</v>
      </c>
      <c r="Q3" s="72" t="s">
        <v>105</v>
      </c>
    </row>
    <row r="4" spans="1:17" ht="5.25" customHeight="1" thickBot="1" x14ac:dyDescent="0.3">
      <c r="A4" s="113"/>
      <c r="B4" s="22"/>
      <c r="C4" s="118"/>
      <c r="D4" s="119"/>
      <c r="E4" s="118"/>
      <c r="F4" s="119"/>
      <c r="G4" s="118"/>
      <c r="H4" s="119"/>
      <c r="I4" s="118"/>
      <c r="J4" s="119"/>
      <c r="K4" s="118"/>
      <c r="L4" s="119"/>
      <c r="M4" s="118"/>
      <c r="N4" s="119"/>
      <c r="O4" s="118"/>
      <c r="P4" s="119"/>
      <c r="Q4" s="115"/>
    </row>
    <row r="5" spans="1:17" s="21" customFormat="1" ht="18.75" thickBot="1" x14ac:dyDescent="0.3">
      <c r="A5" s="50" t="s">
        <v>29</v>
      </c>
      <c r="B5" s="51"/>
      <c r="C5" s="52"/>
      <c r="D5" s="53"/>
      <c r="E5" s="52"/>
      <c r="F5" s="53"/>
      <c r="G5" s="52"/>
      <c r="H5" s="53"/>
      <c r="I5" s="52"/>
      <c r="J5" s="53"/>
      <c r="K5" s="52"/>
      <c r="L5" s="53"/>
      <c r="M5" s="52"/>
      <c r="N5" s="53"/>
      <c r="O5" s="104"/>
      <c r="P5" s="120"/>
      <c r="Q5" s="73"/>
    </row>
    <row r="6" spans="1:17" ht="43.5" customHeight="1" x14ac:dyDescent="0.25">
      <c r="A6" s="20"/>
      <c r="B6" s="98" t="s">
        <v>23</v>
      </c>
      <c r="C6" s="27"/>
      <c r="D6" s="31" t="str">
        <f>IF(ISBLANK(C6)," ",$C$2*VLOOKUP(C6,Scores!$A$1:$B$5,2,FALSE))</f>
        <v xml:space="preserve"> </v>
      </c>
      <c r="E6" s="27"/>
      <c r="F6" s="31" t="str">
        <f>IF(ISBLANK(E6)," ",$E$2*VLOOKUP(E6,Scores!$A$7:$B$11,2,FALSE))</f>
        <v xml:space="preserve"> </v>
      </c>
      <c r="G6" s="27"/>
      <c r="H6" s="31" t="str">
        <f>IF(ISBLANK(G6)," ",$G$2*VLOOKUP(G6,Scores!$A$13:$B$17,2,FALSE))</f>
        <v xml:space="preserve"> </v>
      </c>
      <c r="I6" s="27" t="s">
        <v>117</v>
      </c>
      <c r="J6" s="31">
        <f>IF(ISBLANK(I6)," ",$I$2*VLOOKUP(I6,Scores!$A$19:$B$23,2,FALSE))</f>
        <v>12</v>
      </c>
      <c r="K6" s="27"/>
      <c r="L6" s="31" t="str">
        <f>IF(ISBLANK(K6)," ",$K$2*VLOOKUP(K6,Scores!$A$25:$B$27,2,FALSE))</f>
        <v xml:space="preserve"> </v>
      </c>
      <c r="M6" s="27"/>
      <c r="N6" s="31" t="str">
        <f>IF(ISBLANK(M6)," ",$M$2*VLOOKUP(M6,Scores!$A$29:$B$33,2,FALSE))</f>
        <v xml:space="preserve"> </v>
      </c>
      <c r="O6" s="105"/>
      <c r="P6" s="64" t="str">
        <f>IF(ISBLANK(O6)," ",$O$2*VLOOKUP(O6,Scores!$A$39:$B$42,2,FALSE))</f>
        <v xml:space="preserve"> </v>
      </c>
      <c r="Q6" s="74">
        <f>IF(A6="X"," ",SUM(D6,F6,H6,J6,L6,N6,P6))</f>
        <v>12</v>
      </c>
    </row>
    <row r="7" spans="1:17" ht="28.5" x14ac:dyDescent="0.25">
      <c r="A7" s="20"/>
      <c r="B7" s="99" t="s">
        <v>24</v>
      </c>
      <c r="C7" s="28"/>
      <c r="D7" s="32" t="str">
        <f>IF(ISBLANK(C7)," ",$C$2*VLOOKUP(C7,Scores!$A$1:$B$5,2,FALSE))</f>
        <v xml:space="preserve"> </v>
      </c>
      <c r="E7" s="28"/>
      <c r="F7" s="32" t="str">
        <f>IF(ISBLANK(E7)," ",$E$2*VLOOKUP(E7,Scores!$A$7:$B$11,2,FALSE))</f>
        <v xml:space="preserve"> </v>
      </c>
      <c r="G7" s="28"/>
      <c r="H7" s="32" t="str">
        <f>IF(ISBLANK(G7)," ",$G$2*VLOOKUP(G7,Scores!$A$13:$B$17,2,FALSE))</f>
        <v xml:space="preserve"> </v>
      </c>
      <c r="I7" s="28">
        <v>5</v>
      </c>
      <c r="J7" s="32">
        <f>IF(ISBLANK(I7)," ",$I$2*VLOOKUP(I7,Scores!$A$19:$B$23,2,FALSE))</f>
        <v>20</v>
      </c>
      <c r="K7" s="28"/>
      <c r="L7" s="32" t="str">
        <f>IF(ISBLANK(K7)," ",$K$2*VLOOKUP(K7,Scores!$A$25:$B$27,2,FALSE))</f>
        <v xml:space="preserve"> </v>
      </c>
      <c r="M7" s="28"/>
      <c r="N7" s="32" t="str">
        <f>IF(ISBLANK(M7)," ",$M$2*VLOOKUP(M7,Scores!$A$29:$B$33,2,FALSE))</f>
        <v xml:space="preserve"> </v>
      </c>
      <c r="O7" s="106"/>
      <c r="P7" s="65" t="str">
        <f>IF(ISBLANK(O7)," ",$O$2*VLOOKUP(O7,Scores!$A$39:$B$42,2,FALSE))</f>
        <v xml:space="preserve"> </v>
      </c>
      <c r="Q7" s="74">
        <f>SUM(D7,F7,H7,J7,L7,N7,P7)</f>
        <v>20</v>
      </c>
    </row>
    <row r="8" spans="1:17" ht="57" x14ac:dyDescent="0.25">
      <c r="A8" s="20"/>
      <c r="B8" s="99" t="s">
        <v>25</v>
      </c>
      <c r="C8" s="28"/>
      <c r="D8" s="32" t="str">
        <f>IF(ISBLANK(C8)," ",$C$2*VLOOKUP(C8,Scores!$A$1:$B$5,2,FALSE))</f>
        <v xml:space="preserve"> </v>
      </c>
      <c r="E8" s="28"/>
      <c r="F8" s="32" t="str">
        <f>IF(ISBLANK(E8)," ",$E$2*VLOOKUP(E8,Scores!$A$7:$B$11,2,FALSE))</f>
        <v xml:space="preserve"> </v>
      </c>
      <c r="G8" s="28"/>
      <c r="H8" s="32" t="str">
        <f>IF(ISBLANK(G8)," ",$G$2*VLOOKUP(G8,Scores!$A$13:$B$17,2,FALSE))</f>
        <v xml:space="preserve"> </v>
      </c>
      <c r="I8" s="28" t="s">
        <v>117</v>
      </c>
      <c r="J8" s="32">
        <f>IF(ISBLANK(I8)," ",$I$2*VLOOKUP(I8,Scores!$A$19:$B$23,2,FALSE))</f>
        <v>12</v>
      </c>
      <c r="K8" s="28"/>
      <c r="L8" s="32" t="str">
        <f>IF(ISBLANK(K8)," ",$K$2*VLOOKUP(K8,Scores!$A$25:$B$27,2,FALSE))</f>
        <v xml:space="preserve"> </v>
      </c>
      <c r="M8" s="28"/>
      <c r="N8" s="32" t="str">
        <f>IF(ISBLANK(M8)," ",$M$2*VLOOKUP(M8,Scores!$A$29:$B$33,2,FALSE))</f>
        <v xml:space="preserve"> </v>
      </c>
      <c r="O8" s="106"/>
      <c r="P8" s="65" t="str">
        <f>IF(ISBLANK(O8)," ",$O$2*VLOOKUP(O8,Scores!$A$39:$B$42,2,FALSE))</f>
        <v xml:space="preserve"> </v>
      </c>
      <c r="Q8" s="74">
        <f>SUM(D8,F8,H8,J8,L8,N8,P8)</f>
        <v>12</v>
      </c>
    </row>
    <row r="9" spans="1:17" ht="42.75" x14ac:dyDescent="0.25">
      <c r="A9" s="20"/>
      <c r="B9" s="99" t="s">
        <v>26</v>
      </c>
      <c r="C9" s="28"/>
      <c r="D9" s="32" t="str">
        <f>IF(ISBLANK(C9)," ",$C$2*VLOOKUP(C9,Scores!$A$1:$B$5,2,FALSE))</f>
        <v xml:space="preserve"> </v>
      </c>
      <c r="E9" s="28"/>
      <c r="F9" s="32" t="str">
        <f>IF(ISBLANK(E9)," ",$E$2*VLOOKUP(E9,Scores!$A$7:$B$11,2,FALSE))</f>
        <v xml:space="preserve"> </v>
      </c>
      <c r="G9" s="28"/>
      <c r="H9" s="32" t="str">
        <f>IF(ISBLANK(G9)," ",$G$2*VLOOKUP(G9,Scores!$A$13:$B$17,2,FALSE))</f>
        <v xml:space="preserve"> </v>
      </c>
      <c r="I9" s="28">
        <v>5</v>
      </c>
      <c r="J9" s="32">
        <f>IF(ISBLANK(I9)," ",$I$2*VLOOKUP(I9,Scores!$A$19:$B$23,2,FALSE))</f>
        <v>20</v>
      </c>
      <c r="K9" s="28"/>
      <c r="L9" s="32" t="str">
        <f>IF(ISBLANK(K9)," ",$K$2*VLOOKUP(K9,Scores!$A$25:$B$27,2,FALSE))</f>
        <v xml:space="preserve"> </v>
      </c>
      <c r="M9" s="28"/>
      <c r="N9" s="32" t="str">
        <f>IF(ISBLANK(M9)," ",$M$2*VLOOKUP(M9,Scores!$A$29:$B$33,2,FALSE))</f>
        <v xml:space="preserve"> </v>
      </c>
      <c r="O9" s="106"/>
      <c r="P9" s="65" t="str">
        <f>IF(ISBLANK(O9)," ",$O$2*VLOOKUP(O9,Scores!$A$39:$B$42,2,FALSE))</f>
        <v xml:space="preserve"> </v>
      </c>
      <c r="Q9" s="40">
        <f t="shared" ref="Q9" si="0">SUM(D9,F9,H9,J9,L9,N9,P9)</f>
        <v>20</v>
      </c>
    </row>
    <row r="10" spans="1:17" ht="28.5" x14ac:dyDescent="0.25">
      <c r="A10" s="20"/>
      <c r="B10" s="99" t="s">
        <v>56</v>
      </c>
      <c r="C10" s="28"/>
      <c r="D10" s="32" t="str">
        <f>IF(ISBLANK(C10)," ",$C$2*VLOOKUP(C10,Scores!$A$1:$B$5,2,FALSE))</f>
        <v xml:space="preserve"> </v>
      </c>
      <c r="E10" s="28"/>
      <c r="F10" s="32" t="str">
        <f>IF(ISBLANK(E10)," ",$E$2*VLOOKUP(E10,Scores!$A$7:$B$11,2,FALSE))</f>
        <v xml:space="preserve"> </v>
      </c>
      <c r="G10" s="28"/>
      <c r="H10" s="32" t="str">
        <f>IF(ISBLANK(G10)," ",$G$2*VLOOKUP(G10,Scores!$A$13:$B$17,2,FALSE))</f>
        <v xml:space="preserve"> </v>
      </c>
      <c r="I10" s="28" t="s">
        <v>116</v>
      </c>
      <c r="J10" s="32">
        <f>IF(ISBLANK(I10)," ",$I$2*VLOOKUP(I10,Scores!$A$19:$B$23,2,FALSE))</f>
        <v>40</v>
      </c>
      <c r="K10" s="28"/>
      <c r="L10" s="32" t="str">
        <f>IF(ISBLANK(K10)," ",$K$2*VLOOKUP(K10,Scores!$A$25:$B$27,2,FALSE))</f>
        <v xml:space="preserve"> </v>
      </c>
      <c r="M10" s="28"/>
      <c r="N10" s="32" t="str">
        <f>IF(ISBLANK(M10)," ",$M$2*VLOOKUP(M10,Scores!$A$29:$B$33,2,FALSE))</f>
        <v xml:space="preserve"> </v>
      </c>
      <c r="O10" s="106"/>
      <c r="P10" s="65" t="str">
        <f>IF(ISBLANK(O10)," ",$O$2*VLOOKUP(O10,Scores!$A$39:$B$42,2,FALSE))</f>
        <v xml:space="preserve"> </v>
      </c>
      <c r="Q10" s="74">
        <f>SUM(D10,F10,H10,J10,L10,N10,P10)</f>
        <v>40</v>
      </c>
    </row>
    <row r="11" spans="1:17" ht="28.5" x14ac:dyDescent="0.25">
      <c r="A11" s="20"/>
      <c r="B11" s="99" t="s">
        <v>57</v>
      </c>
      <c r="C11" s="28"/>
      <c r="D11" s="32" t="str">
        <f>IF(ISBLANK(C11)," ",$C$2*VLOOKUP(C11,Scores!$A$1:$B$5,2,FALSE))</f>
        <v xml:space="preserve"> </v>
      </c>
      <c r="E11" s="28"/>
      <c r="F11" s="32" t="str">
        <f>IF(ISBLANK(E11)," ",$E$2*VLOOKUP(E11,Scores!$A$7:$B$11,2,FALSE))</f>
        <v xml:space="preserve"> </v>
      </c>
      <c r="G11" s="28"/>
      <c r="H11" s="32" t="str">
        <f>IF(ISBLANK(G11)," ",$G$2*VLOOKUP(G11,Scores!$A$13:$B$17,2,FALSE))</f>
        <v xml:space="preserve"> </v>
      </c>
      <c r="I11" s="28" t="s">
        <v>116</v>
      </c>
      <c r="J11" s="32">
        <f>IF(ISBLANK(I11)," ",$I$2*VLOOKUP(I11,Scores!$A$19:$B$23,2,FALSE))</f>
        <v>40</v>
      </c>
      <c r="K11" s="28"/>
      <c r="L11" s="32" t="str">
        <f>IF(ISBLANK(K11)," ",$K$2*VLOOKUP(K11,Scores!$A$25:$B$27,2,FALSE))</f>
        <v xml:space="preserve"> </v>
      </c>
      <c r="M11" s="28"/>
      <c r="N11" s="32" t="str">
        <f>IF(ISBLANK(M11)," ",$M$2*VLOOKUP(M11,Scores!$A$29:$B$33,2,FALSE))</f>
        <v xml:space="preserve"> </v>
      </c>
      <c r="O11" s="106"/>
      <c r="P11" s="65" t="str">
        <f>IF(ISBLANK(O11)," ",$O$2*VLOOKUP(O11,Scores!$A$39:$B$42,2,FALSE))</f>
        <v xml:space="preserve"> </v>
      </c>
      <c r="Q11" s="40">
        <f t="shared" ref="Q11" si="1">SUM(D11,F11,H11,J11,L11,N11,P11)</f>
        <v>40</v>
      </c>
    </row>
    <row r="12" spans="1:17" ht="57" x14ac:dyDescent="0.25">
      <c r="A12" s="20"/>
      <c r="B12" s="99" t="s">
        <v>58</v>
      </c>
      <c r="C12" s="28"/>
      <c r="D12" s="32" t="str">
        <f>IF(ISBLANK(C12)," ",$C$2*VLOOKUP(C12,Scores!$A$1:$B$5,2,FALSE))</f>
        <v xml:space="preserve"> </v>
      </c>
      <c r="E12" s="28"/>
      <c r="F12" s="32" t="str">
        <f>IF(ISBLANK(E12)," ",$E$2*VLOOKUP(E12,Scores!$A$7:$B$11,2,FALSE))</f>
        <v xml:space="preserve"> </v>
      </c>
      <c r="G12" s="28"/>
      <c r="H12" s="32" t="str">
        <f>IF(ISBLANK(G12)," ",$G$2*VLOOKUP(G12,Scores!$A$13:$B$17,2,FALSE))</f>
        <v xml:space="preserve"> </v>
      </c>
      <c r="I12" s="28">
        <v>7</v>
      </c>
      <c r="J12" s="32">
        <f>IF(ISBLANK(I12)," ",$I$2*VLOOKUP(I12,Scores!$A$19:$B$23,2,FALSE))</f>
        <v>28</v>
      </c>
      <c r="K12" s="28"/>
      <c r="L12" s="32" t="str">
        <f>IF(ISBLANK(K12)," ",$K$2*VLOOKUP(K12,Scores!$A$25:$B$27,2,FALSE))</f>
        <v xml:space="preserve"> </v>
      </c>
      <c r="M12" s="28"/>
      <c r="N12" s="32" t="str">
        <f>IF(ISBLANK(M12)," ",$M$2*VLOOKUP(M12,Scores!$A$29:$B$33,2,FALSE))</f>
        <v xml:space="preserve"> </v>
      </c>
      <c r="O12" s="106"/>
      <c r="P12" s="65" t="str">
        <f>IF(ISBLANK(O12)," ",$O$2*VLOOKUP(O12,Scores!$A$39:$B$42,2,FALSE))</f>
        <v xml:space="preserve"> </v>
      </c>
      <c r="Q12" s="74">
        <f>SUM(D12,F12,H12,J12,L12,N12,P12)</f>
        <v>28</v>
      </c>
    </row>
    <row r="13" spans="1:17" ht="30.75" customHeight="1" x14ac:dyDescent="0.25">
      <c r="A13" s="20"/>
      <c r="B13" s="99" t="s">
        <v>59</v>
      </c>
      <c r="C13" s="28"/>
      <c r="D13" s="32" t="str">
        <f>IF(ISBLANK(C13)," ",$C$2*VLOOKUP(C13,Scores!$A$1:$B$5,2,FALSE))</f>
        <v xml:space="preserve"> </v>
      </c>
      <c r="E13" s="28"/>
      <c r="F13" s="32" t="str">
        <f>IF(ISBLANK(E13)," ",$E$2*VLOOKUP(E13,Scores!$A$7:$B$11,2,FALSE))</f>
        <v xml:space="preserve"> </v>
      </c>
      <c r="G13" s="28"/>
      <c r="H13" s="32" t="str">
        <f>IF(ISBLANK(G13)," ",$G$2*VLOOKUP(G13,Scores!$A$13:$B$17,2,FALSE))</f>
        <v xml:space="preserve"> </v>
      </c>
      <c r="I13" s="28">
        <v>7</v>
      </c>
      <c r="J13" s="32">
        <f>IF(ISBLANK(I13)," ",$I$2*VLOOKUP(I13,Scores!$A$19:$B$23,2,FALSE))</f>
        <v>28</v>
      </c>
      <c r="K13" s="28"/>
      <c r="L13" s="32" t="str">
        <f>IF(ISBLANK(K13)," ",$K$2*VLOOKUP(K13,Scores!$A$25:$B$27,2,FALSE))</f>
        <v xml:space="preserve"> </v>
      </c>
      <c r="M13" s="28"/>
      <c r="N13" s="32" t="str">
        <f>IF(ISBLANK(M13)," ",$M$2*VLOOKUP(M13,Scores!$A$29:$B$33,2,FALSE))</f>
        <v xml:space="preserve"> </v>
      </c>
      <c r="O13" s="106"/>
      <c r="P13" s="65" t="str">
        <f>IF(ISBLANK(O13)," ",$O$2*VLOOKUP(O13,Scores!$A$39:$B$42,2,FALSE))</f>
        <v xml:space="preserve"> </v>
      </c>
      <c r="Q13" s="40">
        <f t="shared" ref="Q13" si="2">SUM(D13,F13,H13,J13,L13,N13,P13)</f>
        <v>28</v>
      </c>
    </row>
    <row r="14" spans="1:17" ht="30" customHeight="1" x14ac:dyDescent="0.25">
      <c r="A14" s="20"/>
      <c r="B14" s="99" t="s">
        <v>60</v>
      </c>
      <c r="C14" s="28"/>
      <c r="D14" s="32" t="str">
        <f>IF(ISBLANK(C14)," ",$C$2*VLOOKUP(C14,Scores!$A$1:$B$5,2,FALSE))</f>
        <v xml:space="preserve"> </v>
      </c>
      <c r="E14" s="28"/>
      <c r="F14" s="32" t="str">
        <f>IF(ISBLANK(E14)," ",$E$2*VLOOKUP(E14,Scores!$A$7:$B$11,2,FALSE))</f>
        <v xml:space="preserve"> </v>
      </c>
      <c r="G14" s="28"/>
      <c r="H14" s="32" t="str">
        <f>IF(ISBLANK(G14)," ",$G$2*VLOOKUP(G14,Scores!$A$13:$B$17,2,FALSE))</f>
        <v xml:space="preserve"> </v>
      </c>
      <c r="I14" s="28">
        <v>7</v>
      </c>
      <c r="J14" s="32">
        <f>IF(ISBLANK(I14)," ",$I$2*VLOOKUP(I14,Scores!$A$19:$B$23,2,FALSE))</f>
        <v>28</v>
      </c>
      <c r="K14" s="28"/>
      <c r="L14" s="32" t="str">
        <f>IF(ISBLANK(K14)," ",$K$2*VLOOKUP(K14,Scores!$A$25:$B$27,2,FALSE))</f>
        <v xml:space="preserve"> </v>
      </c>
      <c r="M14" s="28"/>
      <c r="N14" s="32" t="str">
        <f>IF(ISBLANK(M14)," ",$M$2*VLOOKUP(M14,Scores!$A$29:$B$33,2,FALSE))</f>
        <v xml:space="preserve"> </v>
      </c>
      <c r="O14" s="106"/>
      <c r="P14" s="65" t="str">
        <f>IF(ISBLANK(O14)," ",$O$2*VLOOKUP(O14,Scores!$A$39:$B$42,2,FALSE))</f>
        <v xml:space="preserve"> </v>
      </c>
      <c r="Q14" s="74">
        <f>SUM(D14,F14,H14,J14,L14,N14,P14)</f>
        <v>28</v>
      </c>
    </row>
    <row r="15" spans="1:17" ht="42.75" x14ac:dyDescent="0.25">
      <c r="A15" s="20"/>
      <c r="B15" s="99" t="s">
        <v>97</v>
      </c>
      <c r="C15" s="28"/>
      <c r="D15" s="32" t="str">
        <f>IF(ISBLANK(C15)," ",$C$2*VLOOKUP(C15,Scores!$A$1:$B$5,2,FALSE))</f>
        <v xml:space="preserve"> </v>
      </c>
      <c r="E15" s="28"/>
      <c r="F15" s="32" t="str">
        <f>IF(ISBLANK(E15)," ",$E$2*VLOOKUP(E15,Scores!$A$7:$B$11,2,FALSE))</f>
        <v xml:space="preserve"> </v>
      </c>
      <c r="G15" s="28"/>
      <c r="H15" s="32" t="str">
        <f>IF(ISBLANK(G15)," ",$G$2*VLOOKUP(G15,Scores!$A$13:$B$17,2,FALSE))</f>
        <v xml:space="preserve"> </v>
      </c>
      <c r="I15" s="28" t="s">
        <v>117</v>
      </c>
      <c r="J15" s="32">
        <f>IF(ISBLANK(I15)," ",$I$2*VLOOKUP(I15,Scores!$A$19:$B$23,2,FALSE))</f>
        <v>12</v>
      </c>
      <c r="K15" s="28"/>
      <c r="L15" s="32" t="str">
        <f>IF(ISBLANK(K15)," ",$K$2*VLOOKUP(K15,Scores!$A$25:$B$27,2,FALSE))</f>
        <v xml:space="preserve"> </v>
      </c>
      <c r="M15" s="28"/>
      <c r="N15" s="32" t="str">
        <f>IF(ISBLANK(M15)," ",$M$2*VLOOKUP(M15,Scores!$A$29:$B$33,2,FALSE))</f>
        <v xml:space="preserve"> </v>
      </c>
      <c r="O15" s="106"/>
      <c r="P15" s="65" t="str">
        <f>IF(ISBLANK(O15)," ",$O$2*VLOOKUP(O15,Scores!$A$39:$B$42,2,FALSE))</f>
        <v xml:space="preserve"> </v>
      </c>
      <c r="Q15" s="40">
        <f t="shared" ref="Q15" si="3">SUM(D15,F15,H15,J15,L15,N15,P15)</f>
        <v>12</v>
      </c>
    </row>
    <row r="16" spans="1:17" ht="42.75" x14ac:dyDescent="0.25">
      <c r="A16" s="20"/>
      <c r="B16" s="99" t="s">
        <v>62</v>
      </c>
      <c r="C16" s="28"/>
      <c r="D16" s="32" t="str">
        <f>IF(ISBLANK(C16)," ",$C$2*VLOOKUP(C16,Scores!$A$1:$B$5,2,FALSE))</f>
        <v xml:space="preserve"> </v>
      </c>
      <c r="E16" s="28"/>
      <c r="F16" s="32" t="str">
        <f>IF(ISBLANK(E16)," ",$E$2*VLOOKUP(E16,Scores!$A$7:$B$11,2,FALSE))</f>
        <v xml:space="preserve"> </v>
      </c>
      <c r="G16" s="28"/>
      <c r="H16" s="32" t="str">
        <f>IF(ISBLANK(G16)," ",$G$2*VLOOKUP(G16,Scores!$A$13:$B$17,2,FALSE))</f>
        <v xml:space="preserve"> </v>
      </c>
      <c r="I16" s="28" t="s">
        <v>117</v>
      </c>
      <c r="J16" s="32">
        <f>IF(ISBLANK(I16)," ",$I$2*VLOOKUP(I16,Scores!$A$19:$B$23,2,FALSE))</f>
        <v>12</v>
      </c>
      <c r="K16" s="28"/>
      <c r="L16" s="32" t="str">
        <f>IF(ISBLANK(K16)," ",$K$2*VLOOKUP(K16,Scores!$A$25:$B$27,2,FALSE))</f>
        <v xml:space="preserve"> </v>
      </c>
      <c r="M16" s="28"/>
      <c r="N16" s="32" t="str">
        <f>IF(ISBLANK(M16)," ",$M$2*VLOOKUP(M16,Scores!$A$29:$B$33,2,FALSE))</f>
        <v xml:space="preserve"> </v>
      </c>
      <c r="O16" s="106"/>
      <c r="P16" s="65" t="str">
        <f>IF(ISBLANK(O16)," ",$O$2*VLOOKUP(O16,Scores!$A$39:$B$42,2,FALSE))</f>
        <v xml:space="preserve"> </v>
      </c>
      <c r="Q16" s="74">
        <f>SUM(D16,F16,H16,J16,L16,N16,P16)</f>
        <v>12</v>
      </c>
    </row>
    <row r="17" spans="1:17" ht="42.75" x14ac:dyDescent="0.25">
      <c r="A17" s="20"/>
      <c r="B17" s="99" t="s">
        <v>63</v>
      </c>
      <c r="C17" s="28"/>
      <c r="D17" s="32" t="str">
        <f>IF(ISBLANK(C17)," ",$C$2*VLOOKUP(C17,Scores!$A$1:$B$5,2,FALSE))</f>
        <v xml:space="preserve"> </v>
      </c>
      <c r="E17" s="28"/>
      <c r="F17" s="32" t="str">
        <f>IF(ISBLANK(E17)," ",$E$2*VLOOKUP(E17,Scores!$A$7:$B$11,2,FALSE))</f>
        <v xml:space="preserve"> </v>
      </c>
      <c r="G17" s="28"/>
      <c r="H17" s="32" t="str">
        <f>IF(ISBLANK(G17)," ",$G$2*VLOOKUP(G17,Scores!$A$13:$B$17,2,FALSE))</f>
        <v xml:space="preserve"> </v>
      </c>
      <c r="I17" s="28" t="s">
        <v>117</v>
      </c>
      <c r="J17" s="32">
        <f>IF(ISBLANK(I17)," ",$I$2*VLOOKUP(I17,Scores!$A$19:$B$23,2,FALSE))</f>
        <v>12</v>
      </c>
      <c r="K17" s="28"/>
      <c r="L17" s="32" t="str">
        <f>IF(ISBLANK(K17)," ",$K$2*VLOOKUP(K17,Scores!$A$25:$B$27,2,FALSE))</f>
        <v xml:space="preserve"> </v>
      </c>
      <c r="M17" s="28"/>
      <c r="N17" s="32" t="str">
        <f>IF(ISBLANK(M17)," ",$M$2*VLOOKUP(M17,Scores!$A$29:$B$33,2,FALSE))</f>
        <v xml:space="preserve"> </v>
      </c>
      <c r="O17" s="106"/>
      <c r="P17" s="65" t="str">
        <f>IF(ISBLANK(O17)," ",$O$2*VLOOKUP(O17,Scores!$A$39:$B$42,2,FALSE))</f>
        <v xml:space="preserve"> </v>
      </c>
      <c r="Q17" s="40">
        <f t="shared" ref="Q17" si="4">SUM(D17,F17,H17,J17,L17,N17,P17)</f>
        <v>12</v>
      </c>
    </row>
    <row r="18" spans="1:17" ht="28.5" x14ac:dyDescent="0.25">
      <c r="A18" s="20"/>
      <c r="B18" s="100" t="s">
        <v>64</v>
      </c>
      <c r="C18" s="29"/>
      <c r="D18" s="33" t="str">
        <f>IF(ISBLANK(C18)," ",$C$2*VLOOKUP(C18,Scores!$A$1:$B$5,2,FALSE))</f>
        <v xml:space="preserve"> </v>
      </c>
      <c r="E18" s="29"/>
      <c r="F18" s="33" t="str">
        <f>IF(ISBLANK(E18)," ",$E$2*VLOOKUP(E18,Scores!$A$7:$B$11,2,FALSE))</f>
        <v xml:space="preserve"> </v>
      </c>
      <c r="G18" s="29"/>
      <c r="H18" s="33" t="str">
        <f>IF(ISBLANK(G18)," ",$G$2*VLOOKUP(G18,Scores!$A$13:$B$17,2,FALSE))</f>
        <v xml:space="preserve"> </v>
      </c>
      <c r="I18" s="29" t="s">
        <v>117</v>
      </c>
      <c r="J18" s="33">
        <f>IF(ISBLANK(I18)," ",$I$2*VLOOKUP(I18,Scores!$A$19:$B$23,2,FALSE))</f>
        <v>12</v>
      </c>
      <c r="K18" s="29"/>
      <c r="L18" s="33" t="str">
        <f>IF(ISBLANK(K18)," ",$K$2*VLOOKUP(K18,Scores!$A$25:$B$27,2,FALSE))</f>
        <v xml:space="preserve"> </v>
      </c>
      <c r="M18" s="29"/>
      <c r="N18" s="33" t="str">
        <f>IF(ISBLANK(M18)," ",$M$2*VLOOKUP(M18,Scores!$A$29:$B$33,2,FALSE))</f>
        <v xml:space="preserve"> </v>
      </c>
      <c r="O18" s="107"/>
      <c r="P18" s="66" t="str">
        <f>IF(ISBLANK(O18)," ",$O$2*VLOOKUP(O18,Scores!$A$39:$B$42,2,FALSE))</f>
        <v xml:space="preserve"> </v>
      </c>
      <c r="Q18" s="74">
        <f t="shared" ref="Q18" si="5">SUM(D18,F18,H18,J18,L18,N18,,P18)</f>
        <v>12</v>
      </c>
    </row>
    <row r="19" spans="1:17" ht="42.75" x14ac:dyDescent="0.25">
      <c r="A19" s="20"/>
      <c r="B19" s="99" t="s">
        <v>48</v>
      </c>
      <c r="C19" s="28"/>
      <c r="D19" s="32" t="str">
        <f>IF(ISBLANK(C19)," ",$C$2*VLOOKUP(C19,Scores!$A$1:$B$5,2,FALSE))</f>
        <v xml:space="preserve"> </v>
      </c>
      <c r="E19" s="28"/>
      <c r="F19" s="32" t="str">
        <f>IF(ISBLANK(E19)," ",$E$2*VLOOKUP(E19,Scores!$A$7:$B$11,2,FALSE))</f>
        <v xml:space="preserve"> </v>
      </c>
      <c r="G19" s="28"/>
      <c r="H19" s="32" t="str">
        <f>IF(ISBLANK(G19)," ",$G$2*VLOOKUP(G19,Scores!$A$13:$B$17,2,FALSE))</f>
        <v xml:space="preserve"> </v>
      </c>
      <c r="I19" s="28" t="s">
        <v>117</v>
      </c>
      <c r="J19" s="32">
        <f>IF(ISBLANK(I19)," ",$I$2*VLOOKUP(I19,Scores!$A$19:$B$23,2,FALSE))</f>
        <v>12</v>
      </c>
      <c r="K19" s="28"/>
      <c r="L19" s="32" t="str">
        <f>IF(ISBLANK(K19)," ",$K$2*VLOOKUP(K19,Scores!$A$25:$B$27,2,FALSE))</f>
        <v xml:space="preserve"> </v>
      </c>
      <c r="M19" s="28"/>
      <c r="N19" s="32" t="str">
        <f>IF(ISBLANK(M19)," ",$M$2*VLOOKUP(M19,Scores!$A$29:$B$33,2,FALSE))</f>
        <v xml:space="preserve"> </v>
      </c>
      <c r="O19" s="106"/>
      <c r="P19" s="65" t="str">
        <f>IF(ISBLANK(O19)," ",$O$2*VLOOKUP(O19,Scores!$A$39:$B$42,2,FALSE))</f>
        <v xml:space="preserve"> </v>
      </c>
      <c r="Q19" s="74">
        <f>SUM(D19,F19,H19,J19,L19,N19,P19)</f>
        <v>12</v>
      </c>
    </row>
    <row r="20" spans="1:17" ht="42.75" x14ac:dyDescent="0.25">
      <c r="A20" s="20"/>
      <c r="B20" s="99" t="s">
        <v>49</v>
      </c>
      <c r="C20" s="28"/>
      <c r="D20" s="32" t="str">
        <f>IF(ISBLANK(C20)," ",$C$2*VLOOKUP(C20,Scores!$A$1:$B$5,2,FALSE))</f>
        <v xml:space="preserve"> </v>
      </c>
      <c r="E20" s="28"/>
      <c r="F20" s="32" t="str">
        <f>IF(ISBLANK(E20)," ",$E$2*VLOOKUP(E20,Scores!$A$7:$B$11,2,FALSE))</f>
        <v xml:space="preserve"> </v>
      </c>
      <c r="G20" s="28"/>
      <c r="H20" s="32" t="str">
        <f>IF(ISBLANK(G20)," ",$G$2*VLOOKUP(G20,Scores!$A$13:$B$17,2,FALSE))</f>
        <v xml:space="preserve"> </v>
      </c>
      <c r="I20" s="28" t="s">
        <v>117</v>
      </c>
      <c r="J20" s="32">
        <f>IF(ISBLANK(I20)," ",$I$2*VLOOKUP(I20,Scores!$A$19:$B$23,2,FALSE))</f>
        <v>12</v>
      </c>
      <c r="K20" s="28"/>
      <c r="L20" s="32" t="str">
        <f>IF(ISBLANK(K20)," ",$K$2*VLOOKUP(K20,Scores!$A$25:$B$27,2,FALSE))</f>
        <v xml:space="preserve"> </v>
      </c>
      <c r="M20" s="28"/>
      <c r="N20" s="32" t="str">
        <f>IF(ISBLANK(M20)," ",$M$2*VLOOKUP(M20,Scores!$A$29:$B$33,2,FALSE))</f>
        <v xml:space="preserve"> </v>
      </c>
      <c r="O20" s="106"/>
      <c r="P20" s="65" t="str">
        <f>IF(ISBLANK(O20)," ",$O$2*VLOOKUP(O20,Scores!$A$39:$B$42,2,FALSE))</f>
        <v xml:space="preserve"> </v>
      </c>
      <c r="Q20" s="74">
        <f>SUM(D20,F20,H20,J20,L20,N20,P20)</f>
        <v>12</v>
      </c>
    </row>
    <row r="21" spans="1:17" ht="29.25" thickBot="1" x14ac:dyDescent="0.3">
      <c r="A21" s="20"/>
      <c r="B21" s="100" t="s">
        <v>126</v>
      </c>
      <c r="C21" s="43"/>
      <c r="D21" s="44" t="str">
        <f>IF(ISBLANK(C21)," ",$C$2*VLOOKUP(C21,Scores!$A$1:$B$5,2,FALSE))</f>
        <v xml:space="preserve"> </v>
      </c>
      <c r="E21" s="43"/>
      <c r="F21" s="44" t="str">
        <f>IF(ISBLANK(E21)," ",$E$2*VLOOKUP(E21,Scores!$A$7:$B$11,2,FALSE))</f>
        <v xml:space="preserve"> </v>
      </c>
      <c r="G21" s="43"/>
      <c r="H21" s="44" t="str">
        <f>IF(ISBLANK(G21)," ",$G$2*VLOOKUP(G21,Scores!$A$13:$B$17,2,FALSE))</f>
        <v xml:space="preserve"> </v>
      </c>
      <c r="I21" s="43">
        <v>7</v>
      </c>
      <c r="J21" s="44">
        <f>IF(ISBLANK(I21)," ",$I$2*VLOOKUP(I21,Scores!$A$19:$B$23,2,FALSE))</f>
        <v>28</v>
      </c>
      <c r="K21" s="43"/>
      <c r="L21" s="44" t="str">
        <f>IF(ISBLANK(K21)," ",$K$2*VLOOKUP(K21,Scores!$A$25:$B$27,2,FALSE))</f>
        <v xml:space="preserve"> </v>
      </c>
      <c r="M21" s="43"/>
      <c r="N21" s="44" t="str">
        <f>IF(ISBLANK(M21)," ",$M$2*VLOOKUP(M21,Scores!$A$29:$B$33,2,FALSE))</f>
        <v xml:space="preserve"> </v>
      </c>
      <c r="O21" s="110"/>
      <c r="P21" s="68" t="str">
        <f>IF(ISBLANK(O21)," ",$O$2*VLOOKUP(O21,Scores!$A$39:$B$42,2,FALSE))</f>
        <v xml:space="preserve"> </v>
      </c>
      <c r="Q21" s="74">
        <f>SUM(D21,F21,H21,J21,L21,N21,P21)</f>
        <v>28</v>
      </c>
    </row>
    <row r="22" spans="1:17" ht="18.75" thickBot="1" x14ac:dyDescent="0.3">
      <c r="A22" s="23" t="s">
        <v>30</v>
      </c>
      <c r="B22" s="24"/>
      <c r="C22" s="25"/>
      <c r="D22" s="26"/>
      <c r="E22" s="25"/>
      <c r="F22" s="39"/>
      <c r="G22" s="25"/>
      <c r="H22" s="39"/>
      <c r="I22" s="25"/>
      <c r="J22" s="39"/>
      <c r="K22" s="25"/>
      <c r="L22" s="39"/>
      <c r="M22" s="25"/>
      <c r="N22" s="39"/>
      <c r="O22" s="108"/>
      <c r="P22" s="39"/>
      <c r="Q22" s="75"/>
    </row>
    <row r="23" spans="1:17" ht="42.75" x14ac:dyDescent="0.25">
      <c r="A23" s="20"/>
      <c r="B23" s="98" t="s">
        <v>36</v>
      </c>
      <c r="C23" s="41"/>
      <c r="D23" s="42" t="str">
        <f>IF(ISBLANK(C23)," ",$C$2*VLOOKUP(C23,Scores!$A$1:$B$5,2,FALSE))</f>
        <v xml:space="preserve"> </v>
      </c>
      <c r="E23" s="41"/>
      <c r="F23" s="42" t="str">
        <f>IF(ISBLANK(E23)," ",$E$2*VLOOKUP(E23,Scores!$A$7:$B$11,2,FALSE))</f>
        <v xml:space="preserve"> </v>
      </c>
      <c r="G23" s="41"/>
      <c r="H23" s="42" t="str">
        <f>IF(ISBLANK(G23)," ",$G$2*VLOOKUP(G23,Scores!$A$13:$B$17,2,FALSE))</f>
        <v xml:space="preserve"> </v>
      </c>
      <c r="I23" s="41" t="s">
        <v>116</v>
      </c>
      <c r="J23" s="42">
        <f>IF(ISBLANK(I23)," ",$I$2*VLOOKUP(I23,Scores!$A$19:$B$23,2,FALSE))</f>
        <v>40</v>
      </c>
      <c r="K23" s="41"/>
      <c r="L23" s="42" t="str">
        <f>IF(ISBLANK(K23)," ",$K$2*VLOOKUP(K23,Scores!$A$25:$B$27,2,FALSE))</f>
        <v xml:space="preserve"> </v>
      </c>
      <c r="M23" s="41"/>
      <c r="N23" s="42" t="str">
        <f>IF(ISBLANK(M23)," ",$M$2*VLOOKUP(M23,Scores!$A$29:$B$33,2,FALSE))</f>
        <v xml:space="preserve"> </v>
      </c>
      <c r="O23" s="109"/>
      <c r="P23" s="67" t="str">
        <f>IF(ISBLANK(O23)," ",$O$2*VLOOKUP(O23,Scores!$A$39:$B$42,2,FALSE))</f>
        <v xml:space="preserve"> </v>
      </c>
      <c r="Q23" s="74">
        <f t="shared" ref="Q23:Q38" si="6">SUM(D23,F23,H23,J23,L23,N23,P23)</f>
        <v>40</v>
      </c>
    </row>
    <row r="24" spans="1:17" ht="42.75" x14ac:dyDescent="0.25">
      <c r="A24" s="20"/>
      <c r="B24" s="99" t="s">
        <v>37</v>
      </c>
      <c r="C24" s="28"/>
      <c r="D24" s="32" t="str">
        <f>IF(ISBLANK(C24)," ",$C$2*VLOOKUP(C24,Scores!$A$1:$B$5,2,FALSE))</f>
        <v xml:space="preserve"> </v>
      </c>
      <c r="E24" s="28"/>
      <c r="F24" s="32" t="str">
        <f>IF(ISBLANK(E24)," ",$E$2*VLOOKUP(E24,Scores!$A$7:$B$11,2,FALSE))</f>
        <v xml:space="preserve"> </v>
      </c>
      <c r="G24" s="28"/>
      <c r="H24" s="32" t="str">
        <f>IF(ISBLANK(G24)," ",$G$2*VLOOKUP(G24,Scores!$A$13:$B$17,2,FALSE))</f>
        <v xml:space="preserve"> </v>
      </c>
      <c r="I24" s="28">
        <v>5</v>
      </c>
      <c r="J24" s="32">
        <f>IF(ISBLANK(I24)," ",$I$2*VLOOKUP(I24,Scores!$A$19:$B$23,2,FALSE))</f>
        <v>20</v>
      </c>
      <c r="K24" s="28"/>
      <c r="L24" s="32" t="str">
        <f>IF(ISBLANK(K24)," ",$K$2*VLOOKUP(K24,Scores!$A$25:$B$27,2,FALSE))</f>
        <v xml:space="preserve"> </v>
      </c>
      <c r="M24" s="28"/>
      <c r="N24" s="32" t="str">
        <f>IF(ISBLANK(M24)," ",$M$2*VLOOKUP(M24,Scores!$A$29:$B$33,2,FALSE))</f>
        <v xml:space="preserve"> </v>
      </c>
      <c r="O24" s="106"/>
      <c r="P24" s="65" t="str">
        <f>IF(ISBLANK(O24)," ",$O$2*VLOOKUP(O24,Scores!$A$39:$B$42,2,FALSE))</f>
        <v xml:space="preserve"> </v>
      </c>
      <c r="Q24" s="74">
        <f t="shared" si="6"/>
        <v>20</v>
      </c>
    </row>
    <row r="25" spans="1:17" ht="28.5" x14ac:dyDescent="0.25">
      <c r="A25" s="20"/>
      <c r="B25" s="99" t="s">
        <v>38</v>
      </c>
      <c r="C25" s="28"/>
      <c r="D25" s="32" t="str">
        <f>IF(ISBLANK(C25)," ",$C$2*VLOOKUP(C25,Scores!$A$1:$B$5,2,FALSE))</f>
        <v xml:space="preserve"> </v>
      </c>
      <c r="E25" s="28"/>
      <c r="F25" s="32" t="str">
        <f>IF(ISBLANK(E25)," ",$E$2*VLOOKUP(E25,Scores!$A$7:$B$11,2,FALSE))</f>
        <v xml:space="preserve"> </v>
      </c>
      <c r="G25" s="28"/>
      <c r="H25" s="32" t="str">
        <f>IF(ISBLANK(G25)," ",$G$2*VLOOKUP(G25,Scores!$A$13:$B$17,2,FALSE))</f>
        <v xml:space="preserve"> </v>
      </c>
      <c r="I25" s="28">
        <v>7</v>
      </c>
      <c r="J25" s="32">
        <f>IF(ISBLANK(I25)," ",$I$2*VLOOKUP(I25,Scores!$A$19:$B$23,2,FALSE))</f>
        <v>28</v>
      </c>
      <c r="K25" s="28"/>
      <c r="L25" s="32" t="str">
        <f>IF(ISBLANK(K25)," ",$K$2*VLOOKUP(K25,Scores!$A$25:$B$27,2,FALSE))</f>
        <v xml:space="preserve"> </v>
      </c>
      <c r="M25" s="28"/>
      <c r="N25" s="32" t="str">
        <f>IF(ISBLANK(M25)," ",$M$2*VLOOKUP(M25,Scores!$A$29:$B$33,2,FALSE))</f>
        <v xml:space="preserve"> </v>
      </c>
      <c r="O25" s="106"/>
      <c r="P25" s="65" t="str">
        <f>IF(ISBLANK(O25)," ",$O$2*VLOOKUP(O25,Scores!$A$39:$B$42,2,FALSE))</f>
        <v xml:space="preserve"> </v>
      </c>
      <c r="Q25" s="74">
        <f t="shared" si="6"/>
        <v>28</v>
      </c>
    </row>
    <row r="26" spans="1:17" ht="42.75" x14ac:dyDescent="0.25">
      <c r="A26" s="20"/>
      <c r="B26" s="99" t="s">
        <v>39</v>
      </c>
      <c r="C26" s="28"/>
      <c r="D26" s="32" t="str">
        <f>IF(ISBLANK(C26)," ",$C$2*VLOOKUP(C26,Scores!$A$1:$B$5,2,FALSE))</f>
        <v xml:space="preserve"> </v>
      </c>
      <c r="E26" s="28"/>
      <c r="F26" s="32" t="str">
        <f>IF(ISBLANK(E26)," ",$E$2*VLOOKUP(E26,Scores!$A$7:$B$11,2,FALSE))</f>
        <v xml:space="preserve"> </v>
      </c>
      <c r="G26" s="28"/>
      <c r="H26" s="32" t="str">
        <f>IF(ISBLANK(G26)," ",$G$2*VLOOKUP(G26,Scores!$A$13:$B$17,2,FALSE))</f>
        <v xml:space="preserve"> </v>
      </c>
      <c r="I26" s="28">
        <v>7</v>
      </c>
      <c r="J26" s="32">
        <f>IF(ISBLANK(I26)," ",$I$2*VLOOKUP(I26,Scores!$A$19:$B$23,2,FALSE))</f>
        <v>28</v>
      </c>
      <c r="K26" s="28"/>
      <c r="L26" s="32" t="str">
        <f>IF(ISBLANK(K26)," ",$K$2*VLOOKUP(K26,Scores!$A$25:$B$27,2,FALSE))</f>
        <v xml:space="preserve"> </v>
      </c>
      <c r="M26" s="28"/>
      <c r="N26" s="32" t="str">
        <f>IF(ISBLANK(M26)," ",$M$2*VLOOKUP(M26,Scores!$A$29:$B$33,2,FALSE))</f>
        <v xml:space="preserve"> </v>
      </c>
      <c r="O26" s="106"/>
      <c r="P26" s="65" t="str">
        <f>IF(ISBLANK(O26)," ",$O$2*VLOOKUP(O26,Scores!$A$39:$B$42,2,FALSE))</f>
        <v xml:space="preserve"> </v>
      </c>
      <c r="Q26" s="74">
        <f t="shared" si="6"/>
        <v>28</v>
      </c>
    </row>
    <row r="27" spans="1:17" ht="71.25" x14ac:dyDescent="0.25">
      <c r="A27" s="20"/>
      <c r="B27" s="99" t="s">
        <v>40</v>
      </c>
      <c r="C27" s="28"/>
      <c r="D27" s="32" t="str">
        <f>IF(ISBLANK(C27)," ",$C$2*VLOOKUP(C27,Scores!$A$1:$B$5,2,FALSE))</f>
        <v xml:space="preserve"> </v>
      </c>
      <c r="E27" s="28"/>
      <c r="F27" s="32" t="str">
        <f>IF(ISBLANK(E27)," ",$E$2*VLOOKUP(E27,Scores!$A$7:$B$11,2,FALSE))</f>
        <v xml:space="preserve"> </v>
      </c>
      <c r="G27" s="28"/>
      <c r="H27" s="32" t="str">
        <f>IF(ISBLANK(G27)," ",$G$2*VLOOKUP(G27,Scores!$A$13:$B$17,2,FALSE))</f>
        <v xml:space="preserve"> </v>
      </c>
      <c r="I27" s="28">
        <v>7</v>
      </c>
      <c r="J27" s="32">
        <f>IF(ISBLANK(I27)," ",$I$2*VLOOKUP(I27,Scores!$A$19:$B$23,2,FALSE))</f>
        <v>28</v>
      </c>
      <c r="K27" s="28"/>
      <c r="L27" s="32" t="str">
        <f>IF(ISBLANK(K27)," ",$K$2*VLOOKUP(K27,Scores!$A$25:$B$27,2,FALSE))</f>
        <v xml:space="preserve"> </v>
      </c>
      <c r="M27" s="28"/>
      <c r="N27" s="32" t="str">
        <f>IF(ISBLANK(M27)," ",$M$2*VLOOKUP(M27,Scores!$A$29:$B$33,2,FALSE))</f>
        <v xml:space="preserve"> </v>
      </c>
      <c r="O27" s="106"/>
      <c r="P27" s="65" t="str">
        <f>IF(ISBLANK(O27)," ",$O$2*VLOOKUP(O27,Scores!$A$39:$B$42,2,FALSE))</f>
        <v xml:space="preserve"> </v>
      </c>
      <c r="Q27" s="74">
        <f t="shared" si="6"/>
        <v>28</v>
      </c>
    </row>
    <row r="28" spans="1:17" x14ac:dyDescent="0.25">
      <c r="A28" s="20"/>
      <c r="B28" s="99" t="s">
        <v>33</v>
      </c>
      <c r="C28" s="28"/>
      <c r="D28" s="32" t="str">
        <f>IF(ISBLANK(C28)," ",$C$2*VLOOKUP(C28,Scores!$A$1:$B$5,2,FALSE))</f>
        <v xml:space="preserve"> </v>
      </c>
      <c r="E28" s="28"/>
      <c r="F28" s="32" t="str">
        <f>IF(ISBLANK(E28)," ",$E$2*VLOOKUP(E28,Scores!$A$7:$B$11,2,FALSE))</f>
        <v xml:space="preserve"> </v>
      </c>
      <c r="G28" s="28"/>
      <c r="H28" s="32" t="str">
        <f>IF(ISBLANK(G28)," ",$G$2*VLOOKUP(G28,Scores!$A$13:$B$17,2,FALSE))</f>
        <v xml:space="preserve"> </v>
      </c>
      <c r="I28" s="28">
        <v>7</v>
      </c>
      <c r="J28" s="32">
        <f>IF(ISBLANK(I28)," ",$I$2*VLOOKUP(I28,Scores!$A$19:$B$23,2,FALSE))</f>
        <v>28</v>
      </c>
      <c r="K28" s="28"/>
      <c r="L28" s="32" t="str">
        <f>IF(ISBLANK(K28)," ",$K$2*VLOOKUP(K28,Scores!$A$25:$B$27,2,FALSE))</f>
        <v xml:space="preserve"> </v>
      </c>
      <c r="M28" s="28"/>
      <c r="N28" s="32" t="str">
        <f>IF(ISBLANK(M28)," ",$M$2*VLOOKUP(M28,Scores!$A$29:$B$33,2,FALSE))</f>
        <v xml:space="preserve"> </v>
      </c>
      <c r="O28" s="106"/>
      <c r="P28" s="65" t="str">
        <f>IF(ISBLANK(O28)," ",$O$2*VLOOKUP(O28,Scores!$A$39:$B$42,2,FALSE))</f>
        <v xml:space="preserve"> </v>
      </c>
      <c r="Q28" s="74">
        <f t="shared" si="6"/>
        <v>28</v>
      </c>
    </row>
    <row r="29" spans="1:17" ht="57" x14ac:dyDescent="0.25">
      <c r="A29" s="20"/>
      <c r="B29" s="99" t="s">
        <v>35</v>
      </c>
      <c r="C29" s="28"/>
      <c r="D29" s="32" t="str">
        <f>IF(ISBLANK(C29)," ",$C$2*VLOOKUP(C29,Scores!$A$1:$B$5,2,FALSE))</f>
        <v xml:space="preserve"> </v>
      </c>
      <c r="E29" s="28"/>
      <c r="F29" s="32" t="str">
        <f>IF(ISBLANK(E29)," ",$E$2*VLOOKUP(E29,Scores!$A$7:$B$11,2,FALSE))</f>
        <v xml:space="preserve"> </v>
      </c>
      <c r="G29" s="28"/>
      <c r="H29" s="32" t="str">
        <f>IF(ISBLANK(G29)," ",$G$2*VLOOKUP(G29,Scores!$A$13:$B$17,2,FALSE))</f>
        <v xml:space="preserve"> </v>
      </c>
      <c r="I29" s="28">
        <v>7</v>
      </c>
      <c r="J29" s="32">
        <f>IF(ISBLANK(I29)," ",$I$2*VLOOKUP(I29,Scores!$A$19:$B$23,2,FALSE))</f>
        <v>28</v>
      </c>
      <c r="K29" s="28"/>
      <c r="L29" s="32" t="str">
        <f>IF(ISBLANK(K29)," ",$K$2*VLOOKUP(K29,Scores!$A$25:$B$27,2,FALSE))</f>
        <v xml:space="preserve"> </v>
      </c>
      <c r="M29" s="28"/>
      <c r="N29" s="32" t="str">
        <f>IF(ISBLANK(M29)," ",$M$2*VLOOKUP(M29,Scores!$A$29:$B$33,2,FALSE))</f>
        <v xml:space="preserve"> </v>
      </c>
      <c r="O29" s="106"/>
      <c r="P29" s="65" t="str">
        <f>IF(ISBLANK(O29)," ",$O$2*VLOOKUP(O29,Scores!$A$39:$B$42,2,FALSE))</f>
        <v xml:space="preserve"> </v>
      </c>
      <c r="Q29" s="74">
        <f t="shared" si="6"/>
        <v>28</v>
      </c>
    </row>
    <row r="30" spans="1:17" x14ac:dyDescent="0.25">
      <c r="A30" s="20"/>
      <c r="B30" s="99" t="s">
        <v>22</v>
      </c>
      <c r="C30" s="28"/>
      <c r="D30" s="32" t="str">
        <f>IF(ISBLANK(C30)," ",$C$2*VLOOKUP(C30,Scores!$A$1:$B$5,2,FALSE))</f>
        <v xml:space="preserve"> </v>
      </c>
      <c r="E30" s="28"/>
      <c r="F30" s="32" t="str">
        <f>IF(ISBLANK(E30)," ",$E$2*VLOOKUP(E30,Scores!$A$7:$B$11,2,FALSE))</f>
        <v xml:space="preserve"> </v>
      </c>
      <c r="G30" s="28"/>
      <c r="H30" s="32" t="str">
        <f>IF(ISBLANK(G30)," ",$G$2*VLOOKUP(G30,Scores!$A$13:$B$17,2,FALSE))</f>
        <v xml:space="preserve"> </v>
      </c>
      <c r="I30" s="28">
        <v>5</v>
      </c>
      <c r="J30" s="32">
        <f>IF(ISBLANK(I30)," ",$I$2*VLOOKUP(I30,Scores!$A$19:$B$23,2,FALSE))</f>
        <v>20</v>
      </c>
      <c r="K30" s="28"/>
      <c r="L30" s="32" t="str">
        <f>IF(ISBLANK(K30)," ",$K$2*VLOOKUP(K30,Scores!$A$25:$B$27,2,FALSE))</f>
        <v xml:space="preserve"> </v>
      </c>
      <c r="M30" s="28"/>
      <c r="N30" s="32" t="str">
        <f>IF(ISBLANK(M30)," ",$M$2*VLOOKUP(M30,Scores!$A$29:$B$33,2,FALSE))</f>
        <v xml:space="preserve"> </v>
      </c>
      <c r="O30" s="106"/>
      <c r="P30" s="65" t="str">
        <f>IF(ISBLANK(O30)," ",$O$2*VLOOKUP(O30,Scores!$A$39:$B$42,2,FALSE))</f>
        <v xml:space="preserve"> </v>
      </c>
      <c r="Q30" s="74">
        <f t="shared" si="6"/>
        <v>20</v>
      </c>
    </row>
    <row r="31" spans="1:17" ht="28.5" x14ac:dyDescent="0.25">
      <c r="A31" s="20"/>
      <c r="B31" s="99" t="s">
        <v>27</v>
      </c>
      <c r="C31" s="28"/>
      <c r="D31" s="32" t="str">
        <f>IF(ISBLANK(C31)," ",$C$2*VLOOKUP(C31,Scores!$A$1:$B$5,2,FALSE))</f>
        <v xml:space="preserve"> </v>
      </c>
      <c r="E31" s="28"/>
      <c r="F31" s="32" t="str">
        <f>IF(ISBLANK(E31)," ",$E$2*VLOOKUP(E31,Scores!$A$7:$B$11,2,FALSE))</f>
        <v xml:space="preserve"> </v>
      </c>
      <c r="G31" s="28"/>
      <c r="H31" s="32" t="str">
        <f>IF(ISBLANK(G31)," ",$G$2*VLOOKUP(G31,Scores!$A$13:$B$17,2,FALSE))</f>
        <v xml:space="preserve"> </v>
      </c>
      <c r="I31" s="28">
        <v>5</v>
      </c>
      <c r="J31" s="32">
        <f>IF(ISBLANK(I31)," ",$I$2*VLOOKUP(I31,Scores!$A$19:$B$23,2,FALSE))</f>
        <v>20</v>
      </c>
      <c r="K31" s="28"/>
      <c r="L31" s="32" t="str">
        <f>IF(ISBLANK(K31)," ",$K$2*VLOOKUP(K31,Scores!$A$25:$B$27,2,FALSE))</f>
        <v xml:space="preserve"> </v>
      </c>
      <c r="M31" s="28"/>
      <c r="N31" s="32" t="str">
        <f>IF(ISBLANK(M31)," ",$M$2*VLOOKUP(M31,Scores!$A$29:$B$33,2,FALSE))</f>
        <v xml:space="preserve"> </v>
      </c>
      <c r="O31" s="106"/>
      <c r="P31" s="65" t="str">
        <f>IF(ISBLANK(O31)," ",$O$2*VLOOKUP(O31,Scores!$A$39:$B$42,2,FALSE))</f>
        <v xml:space="preserve"> </v>
      </c>
      <c r="Q31" s="74">
        <f t="shared" si="6"/>
        <v>20</v>
      </c>
    </row>
    <row r="32" spans="1:17" ht="28.5" x14ac:dyDescent="0.25">
      <c r="A32" s="20"/>
      <c r="B32" s="99" t="s">
        <v>31</v>
      </c>
      <c r="C32" s="28"/>
      <c r="D32" s="32" t="str">
        <f>IF(ISBLANK(C32)," ",$C$2*VLOOKUP(C32,Scores!$A$1:$B$5,2,FALSE))</f>
        <v xml:space="preserve"> </v>
      </c>
      <c r="E32" s="28"/>
      <c r="F32" s="32" t="str">
        <f>IF(ISBLANK(E32)," ",$E$2*VLOOKUP(E32,Scores!$A$7:$B$11,2,FALSE))</f>
        <v xml:space="preserve"> </v>
      </c>
      <c r="G32" s="28"/>
      <c r="H32" s="32" t="str">
        <f>IF(ISBLANK(G32)," ",$G$2*VLOOKUP(G32,Scores!$A$13:$B$17,2,FALSE))</f>
        <v xml:space="preserve"> </v>
      </c>
      <c r="I32" s="28">
        <v>5</v>
      </c>
      <c r="J32" s="32">
        <f>IF(ISBLANK(I32)," ",$I$2*VLOOKUP(I32,Scores!$A$19:$B$23,2,FALSE))</f>
        <v>20</v>
      </c>
      <c r="K32" s="28"/>
      <c r="L32" s="32" t="str">
        <f>IF(ISBLANK(K32)," ",$K$2*VLOOKUP(K32,Scores!$A$25:$B$27,2,FALSE))</f>
        <v xml:space="preserve"> </v>
      </c>
      <c r="M32" s="28"/>
      <c r="N32" s="32" t="str">
        <f>IF(ISBLANK(M32)," ",$M$2*VLOOKUP(M32,Scores!$A$29:$B$33,2,FALSE))</f>
        <v xml:space="preserve"> </v>
      </c>
      <c r="O32" s="106"/>
      <c r="P32" s="65" t="str">
        <f>IF(ISBLANK(O32)," ",$O$2*VLOOKUP(O32,Scores!$A$39:$B$42,2,FALSE))</f>
        <v xml:space="preserve"> </v>
      </c>
      <c r="Q32" s="74">
        <f t="shared" si="6"/>
        <v>20</v>
      </c>
    </row>
    <row r="33" spans="1:17" ht="28.5" x14ac:dyDescent="0.25">
      <c r="A33" s="20"/>
      <c r="B33" s="99" t="s">
        <v>32</v>
      </c>
      <c r="C33" s="28"/>
      <c r="D33" s="32" t="str">
        <f>IF(ISBLANK(C33)," ",$C$2*VLOOKUP(C33,Scores!$A$1:$B$5,2,FALSE))</f>
        <v xml:space="preserve"> </v>
      </c>
      <c r="E33" s="28"/>
      <c r="F33" s="32" t="str">
        <f>IF(ISBLANK(E33)," ",$E$2*VLOOKUP(E33,Scores!$A$7:$B$11,2,FALSE))</f>
        <v xml:space="preserve"> </v>
      </c>
      <c r="G33" s="28"/>
      <c r="H33" s="32" t="str">
        <f>IF(ISBLANK(G33)," ",$G$2*VLOOKUP(G33,Scores!$A$13:$B$17,2,FALSE))</f>
        <v xml:space="preserve"> </v>
      </c>
      <c r="I33" s="28">
        <v>5</v>
      </c>
      <c r="J33" s="32">
        <f>IF(ISBLANK(I33)," ",$I$2*VLOOKUP(I33,Scores!$A$19:$B$23,2,FALSE))</f>
        <v>20</v>
      </c>
      <c r="K33" s="28"/>
      <c r="L33" s="32" t="str">
        <f>IF(ISBLANK(K33)," ",$K$2*VLOOKUP(K33,Scores!$A$25:$B$27,2,FALSE))</f>
        <v xml:space="preserve"> </v>
      </c>
      <c r="M33" s="28"/>
      <c r="N33" s="32" t="str">
        <f>IF(ISBLANK(M33)," ",$M$2*VLOOKUP(M33,Scores!$A$29:$B$33,2,FALSE))</f>
        <v xml:space="preserve"> </v>
      </c>
      <c r="O33" s="106"/>
      <c r="P33" s="65" t="str">
        <f>IF(ISBLANK(O33)," ",$O$2*VLOOKUP(O33,Scores!$A$39:$B$42,2,FALSE))</f>
        <v xml:space="preserve"> </v>
      </c>
      <c r="Q33" s="74">
        <f t="shared" si="6"/>
        <v>20</v>
      </c>
    </row>
    <row r="34" spans="1:17" x14ac:dyDescent="0.25">
      <c r="A34" s="20"/>
      <c r="B34" s="99" t="s">
        <v>44</v>
      </c>
      <c r="C34" s="28"/>
      <c r="D34" s="32" t="str">
        <f>IF(ISBLANK(C34)," ",$C$2*VLOOKUP(C34,Scores!$A$1:$B$5,2,FALSE))</f>
        <v xml:space="preserve"> </v>
      </c>
      <c r="E34" s="28"/>
      <c r="F34" s="32" t="str">
        <f>IF(ISBLANK(E34)," ",$E$2*VLOOKUP(E34,Scores!$A$7:$B$11,2,FALSE))</f>
        <v xml:space="preserve"> </v>
      </c>
      <c r="G34" s="28"/>
      <c r="H34" s="32" t="str">
        <f>IF(ISBLANK(G34)," ",$G$2*VLOOKUP(G34,Scores!$A$13:$B$17,2,FALSE))</f>
        <v xml:space="preserve"> </v>
      </c>
      <c r="I34" s="28">
        <v>5</v>
      </c>
      <c r="J34" s="32">
        <f>IF(ISBLANK(I34)," ",$I$2*VLOOKUP(I34,Scores!$A$19:$B$23,2,FALSE))</f>
        <v>20</v>
      </c>
      <c r="K34" s="28"/>
      <c r="L34" s="32" t="str">
        <f>IF(ISBLANK(K34)," ",$K$2*VLOOKUP(K34,Scores!$A$25:$B$27,2,FALSE))</f>
        <v xml:space="preserve"> </v>
      </c>
      <c r="M34" s="28"/>
      <c r="N34" s="32" t="str">
        <f>IF(ISBLANK(M34)," ",$M$2*VLOOKUP(M34,Scores!$A$29:$B$33,2,FALSE))</f>
        <v xml:space="preserve"> </v>
      </c>
      <c r="O34" s="106"/>
      <c r="P34" s="65" t="str">
        <f>IF(ISBLANK(O34)," ",$O$2*VLOOKUP(O34,Scores!$A$39:$B$42,2,FALSE))</f>
        <v xml:space="preserve"> </v>
      </c>
      <c r="Q34" s="74">
        <f t="shared" si="6"/>
        <v>20</v>
      </c>
    </row>
    <row r="35" spans="1:17" x14ac:dyDescent="0.25">
      <c r="A35" s="20"/>
      <c r="B35" s="99" t="s">
        <v>46</v>
      </c>
      <c r="C35" s="28"/>
      <c r="D35" s="32" t="str">
        <f>IF(ISBLANK(C35)," ",$C$2*VLOOKUP(C35,Scores!$A$1:$B$5,2,FALSE))</f>
        <v xml:space="preserve"> </v>
      </c>
      <c r="E35" s="28"/>
      <c r="F35" s="32" t="str">
        <f>IF(ISBLANK(E35)," ",$E$2*VLOOKUP(E35,Scores!$A$7:$B$11,2,FALSE))</f>
        <v xml:space="preserve"> </v>
      </c>
      <c r="G35" s="28"/>
      <c r="H35" s="32" t="str">
        <f>IF(ISBLANK(G35)," ",$G$2*VLOOKUP(G35,Scores!$A$13:$B$17,2,FALSE))</f>
        <v xml:space="preserve"> </v>
      </c>
      <c r="I35" s="28">
        <v>5</v>
      </c>
      <c r="J35" s="32">
        <f>IF(ISBLANK(I35)," ",$I$2*VLOOKUP(I35,Scores!$A$19:$B$23,2,FALSE))</f>
        <v>20</v>
      </c>
      <c r="K35" s="28"/>
      <c r="L35" s="32" t="str">
        <f>IF(ISBLANK(K35)," ",$K$2*VLOOKUP(K35,Scores!$A$25:$B$27,2,FALSE))</f>
        <v xml:space="preserve"> </v>
      </c>
      <c r="M35" s="28"/>
      <c r="N35" s="32" t="str">
        <f>IF(ISBLANK(M35)," ",$M$2*VLOOKUP(M35,Scores!$A$29:$B$33,2,FALSE))</f>
        <v xml:space="preserve"> </v>
      </c>
      <c r="O35" s="106"/>
      <c r="P35" s="65" t="str">
        <f>IF(ISBLANK(O35)," ",$O$2*VLOOKUP(O35,Scores!$A$39:$B$42,2,FALSE))</f>
        <v xml:space="preserve"> </v>
      </c>
      <c r="Q35" s="74">
        <f t="shared" si="6"/>
        <v>20</v>
      </c>
    </row>
    <row r="36" spans="1:17" x14ac:dyDescent="0.25">
      <c r="A36" s="20"/>
      <c r="B36" s="99" t="s">
        <v>47</v>
      </c>
      <c r="C36" s="28"/>
      <c r="D36" s="32" t="str">
        <f>IF(ISBLANK(C36)," ",$C$2*VLOOKUP(C36,Scores!$A$1:$B$5,2,FALSE))</f>
        <v xml:space="preserve"> </v>
      </c>
      <c r="E36" s="28"/>
      <c r="F36" s="32" t="str">
        <f>IF(ISBLANK(E36)," ",$E$2*VLOOKUP(E36,Scores!$A$7:$B$11,2,FALSE))</f>
        <v xml:space="preserve"> </v>
      </c>
      <c r="G36" s="28"/>
      <c r="H36" s="32" t="str">
        <f>IF(ISBLANK(G36)," ",$G$2*VLOOKUP(G36,Scores!$A$13:$B$17,2,FALSE))</f>
        <v xml:space="preserve"> </v>
      </c>
      <c r="I36" s="28">
        <v>5</v>
      </c>
      <c r="J36" s="32">
        <f>IF(ISBLANK(I36)," ",$I$2*VLOOKUP(I36,Scores!$A$19:$B$23,2,FALSE))</f>
        <v>20</v>
      </c>
      <c r="K36" s="28"/>
      <c r="L36" s="32" t="str">
        <f>IF(ISBLANK(K36)," ",$K$2*VLOOKUP(K36,Scores!$A$25:$B$27,2,FALSE))</f>
        <v xml:space="preserve"> </v>
      </c>
      <c r="M36" s="28"/>
      <c r="N36" s="32" t="str">
        <f>IF(ISBLANK(M36)," ",$M$2*VLOOKUP(M36,Scores!$A$29:$B$33,2,FALSE))</f>
        <v xml:space="preserve"> </v>
      </c>
      <c r="O36" s="106"/>
      <c r="P36" s="65" t="str">
        <f>IF(ISBLANK(O36)," ",$O$2*VLOOKUP(O36,Scores!$A$39:$B$42,2,FALSE))</f>
        <v xml:space="preserve"> </v>
      </c>
      <c r="Q36" s="74">
        <f t="shared" si="6"/>
        <v>20</v>
      </c>
    </row>
    <row r="37" spans="1:17" ht="114" x14ac:dyDescent="0.25">
      <c r="A37" s="20"/>
      <c r="B37" s="99" t="s">
        <v>104</v>
      </c>
      <c r="C37" s="28"/>
      <c r="D37" s="32" t="str">
        <f>IF(ISBLANK(C37)," ",$C$2*VLOOKUP(C37,Scores!$A$1:$B$5,2,FALSE))</f>
        <v xml:space="preserve"> </v>
      </c>
      <c r="E37" s="28"/>
      <c r="F37" s="32" t="str">
        <f>IF(ISBLANK(E37)," ",$E$2*VLOOKUP(E37,Scores!$A$7:$B$11,2,FALSE))</f>
        <v xml:space="preserve"> </v>
      </c>
      <c r="G37" s="28"/>
      <c r="H37" s="32" t="str">
        <f>IF(ISBLANK(G37)," ",$G$2*VLOOKUP(G37,Scores!$A$13:$B$17,2,FALSE))</f>
        <v xml:space="preserve"> </v>
      </c>
      <c r="I37" s="28">
        <v>7</v>
      </c>
      <c r="J37" s="32">
        <f>IF(ISBLANK(I37)," ",$I$2*VLOOKUP(I37,Scores!$A$19:$B$23,2,FALSE))</f>
        <v>28</v>
      </c>
      <c r="K37" s="28"/>
      <c r="L37" s="32" t="str">
        <f>IF(ISBLANK(K37)," ",$K$2*VLOOKUP(K37,Scores!$A$25:$B$27,2,FALSE))</f>
        <v xml:space="preserve"> </v>
      </c>
      <c r="M37" s="28"/>
      <c r="N37" s="32" t="str">
        <f>IF(ISBLANK(M37)," ",$M$2*VLOOKUP(M37,Scores!$A$29:$B$33,2,FALSE))</f>
        <v xml:space="preserve"> </v>
      </c>
      <c r="O37" s="106"/>
      <c r="P37" s="65" t="str">
        <f>IF(ISBLANK(O37)," ",$O$2*VLOOKUP(O37,Scores!$A$39:$B$42,2,FALSE))</f>
        <v xml:space="preserve"> </v>
      </c>
      <c r="Q37" s="74">
        <f t="shared" si="6"/>
        <v>28</v>
      </c>
    </row>
    <row r="38" spans="1:17" ht="29.25" thickBot="1" x14ac:dyDescent="0.3">
      <c r="A38" s="20"/>
      <c r="B38" s="100" t="s">
        <v>34</v>
      </c>
      <c r="C38" s="43"/>
      <c r="D38" s="44" t="str">
        <f>IF(ISBLANK(C38)," ",$C$2*VLOOKUP(C38,Scores!$A$1:$B$5,2,FALSE))</f>
        <v xml:space="preserve"> </v>
      </c>
      <c r="E38" s="43"/>
      <c r="F38" s="44" t="str">
        <f>IF(ISBLANK(E38)," ",$E$2*VLOOKUP(E38,Scores!$A$7:$B$11,2,FALSE))</f>
        <v xml:space="preserve"> </v>
      </c>
      <c r="G38" s="43"/>
      <c r="H38" s="44" t="str">
        <f>IF(ISBLANK(G38)," ",$G$2*VLOOKUP(G38,Scores!$A$13:$B$17,2,FALSE))</f>
        <v xml:space="preserve"> </v>
      </c>
      <c r="I38" s="43">
        <v>5</v>
      </c>
      <c r="J38" s="44">
        <f>IF(ISBLANK(I38)," ",$I$2*VLOOKUP(I38,Scores!$A$19:$B$23,2,FALSE))</f>
        <v>20</v>
      </c>
      <c r="K38" s="43"/>
      <c r="L38" s="44" t="str">
        <f>IF(ISBLANK(K38)," ",$K$2*VLOOKUP(K38,Scores!$A$25:$B$27,2,FALSE))</f>
        <v xml:space="preserve"> </v>
      </c>
      <c r="M38" s="43"/>
      <c r="N38" s="44" t="str">
        <f>IF(ISBLANK(M38)," ",$M$2*VLOOKUP(M38,Scores!$A$29:$B$33,2,FALSE))</f>
        <v xml:space="preserve"> </v>
      </c>
      <c r="O38" s="110"/>
      <c r="P38" s="68" t="str">
        <f>IF(ISBLANK(O38)," ",$O$2*VLOOKUP(O38,Scores!$A$39:$B$42,2,FALSE))</f>
        <v xml:space="preserve"> </v>
      </c>
      <c r="Q38" s="74">
        <f t="shared" si="6"/>
        <v>20</v>
      </c>
    </row>
    <row r="39" spans="1:17" ht="18.75" thickBot="1" x14ac:dyDescent="0.3">
      <c r="A39" s="35" t="s">
        <v>45</v>
      </c>
      <c r="B39" s="36"/>
      <c r="C39" s="37"/>
      <c r="D39" s="38"/>
      <c r="E39" s="37"/>
      <c r="F39" s="54"/>
      <c r="G39" s="37"/>
      <c r="H39" s="54"/>
      <c r="I39" s="37"/>
      <c r="J39" s="54"/>
      <c r="K39" s="37"/>
      <c r="L39" s="54"/>
      <c r="M39" s="37"/>
      <c r="N39" s="54"/>
      <c r="O39" s="111"/>
      <c r="P39" s="54"/>
      <c r="Q39" s="76"/>
    </row>
    <row r="40" spans="1:17" x14ac:dyDescent="0.25">
      <c r="A40" s="20"/>
      <c r="B40" s="98" t="s">
        <v>42</v>
      </c>
      <c r="C40" s="27"/>
      <c r="D40" s="31" t="str">
        <f>IF(ISBLANK(C40)," ",$C$2*VLOOKUP(C40,Scores!$A$1:$B$5,2,FALSE))</f>
        <v xml:space="preserve"> </v>
      </c>
      <c r="E40" s="27"/>
      <c r="F40" s="32" t="str">
        <f>IF(ISBLANK(E40)," ",$E$2*VLOOKUP(E40,Scores!$A$7:$B$11,2,FALSE))</f>
        <v xml:space="preserve"> </v>
      </c>
      <c r="G40" s="27"/>
      <c r="H40" s="32" t="str">
        <f>IF(ISBLANK(G40)," ",$G$2*VLOOKUP(G40,Scores!$A$13:$B$17,2,FALSE))</f>
        <v xml:space="preserve"> </v>
      </c>
      <c r="I40" s="27">
        <v>7</v>
      </c>
      <c r="J40" s="32">
        <f>IF(ISBLANK(I40)," ",$I$2*VLOOKUP(I40,Scores!$A$19:$B$23,2,FALSE))</f>
        <v>28</v>
      </c>
      <c r="K40" s="27"/>
      <c r="L40" s="32" t="str">
        <f>IF(ISBLANK(K40)," ",$K$2*VLOOKUP(K40,Scores!$A$25:$B$27,2,FALSE))</f>
        <v xml:space="preserve"> </v>
      </c>
      <c r="M40" s="27"/>
      <c r="N40" s="32" t="str">
        <f>IF(ISBLANK(M40)," ",$M$2*VLOOKUP(M40,Scores!$A$29:$B$33,2,FALSE))</f>
        <v xml:space="preserve"> </v>
      </c>
      <c r="O40" s="105"/>
      <c r="P40" s="65" t="str">
        <f>IF(ISBLANK(O40)," ",$O$2*VLOOKUP(O40,Scores!$A$39:$B$42,2,FALSE))</f>
        <v xml:space="preserve"> </v>
      </c>
      <c r="Q40" s="74">
        <f>SUM(D40,F40,H40,J40,L40,N40,P40)</f>
        <v>28</v>
      </c>
    </row>
    <row r="41" spans="1:17" ht="28.5" x14ac:dyDescent="0.25">
      <c r="A41" s="20"/>
      <c r="B41" s="99" t="s">
        <v>43</v>
      </c>
      <c r="C41" s="28"/>
      <c r="D41" s="32" t="str">
        <f>IF(ISBLANK(C41)," ",$C$2*VLOOKUP(C41,Scores!$A$1:$B$5,2,FALSE))</f>
        <v xml:space="preserve"> </v>
      </c>
      <c r="E41" s="28"/>
      <c r="F41" s="32" t="str">
        <f>IF(ISBLANK(E41)," ",$E$2*VLOOKUP(E41,Scores!$A$7:$B$11,2,FALSE))</f>
        <v xml:space="preserve"> </v>
      </c>
      <c r="G41" s="28"/>
      <c r="H41" s="32" t="str">
        <f>IF(ISBLANK(G41)," ",$G$2*VLOOKUP(G41,Scores!$A$13:$B$17,2,FALSE))</f>
        <v xml:space="preserve"> </v>
      </c>
      <c r="I41" s="28">
        <v>7</v>
      </c>
      <c r="J41" s="32">
        <f>IF(ISBLANK(I41)," ",$I$2*VLOOKUP(I41,Scores!$A$19:$B$23,2,FALSE))</f>
        <v>28</v>
      </c>
      <c r="K41" s="28"/>
      <c r="L41" s="32" t="str">
        <f>IF(ISBLANK(K41)," ",$K$2*VLOOKUP(K41,Scores!$A$25:$B$27,2,FALSE))</f>
        <v xml:space="preserve"> </v>
      </c>
      <c r="M41" s="28"/>
      <c r="N41" s="32" t="str">
        <f>IF(ISBLANK(M41)," ",$M$2*VLOOKUP(M41,Scores!$A$29:$B$33,2,FALSE))</f>
        <v xml:space="preserve"> </v>
      </c>
      <c r="O41" s="106"/>
      <c r="P41" s="65" t="str">
        <f>IF(ISBLANK(O41)," ",$O$2*VLOOKUP(O41,Scores!$A$39:$B$42,2,FALSE))</f>
        <v xml:space="preserve"> </v>
      </c>
      <c r="Q41" s="74">
        <f t="shared" ref="Q41:Q57" si="7">SUM(D41,F41,H41,J41,L41,N41,P41)</f>
        <v>28</v>
      </c>
    </row>
    <row r="42" spans="1:17" ht="28.5" x14ac:dyDescent="0.25">
      <c r="A42" s="20"/>
      <c r="B42" s="99" t="s">
        <v>41</v>
      </c>
      <c r="C42" s="28"/>
      <c r="D42" s="32" t="str">
        <f>IF(ISBLANK(C42)," ",$C$2*VLOOKUP(C42,Scores!$A$1:$B$5,2,FALSE))</f>
        <v xml:space="preserve"> </v>
      </c>
      <c r="E42" s="28"/>
      <c r="F42" s="32" t="str">
        <f>IF(ISBLANK(E42)," ",$E$2*VLOOKUP(E42,Scores!$A$7:$B$11,2,FALSE))</f>
        <v xml:space="preserve"> </v>
      </c>
      <c r="G42" s="28"/>
      <c r="H42" s="32" t="str">
        <f>IF(ISBLANK(G42)," ",$G$2*VLOOKUP(G42,Scores!$A$13:$B$17,2,FALSE))</f>
        <v xml:space="preserve"> </v>
      </c>
      <c r="I42" s="28">
        <v>5</v>
      </c>
      <c r="J42" s="32">
        <f>IF(ISBLANK(I42)," ",$I$2*VLOOKUP(I42,Scores!$A$19:$B$23,2,FALSE))</f>
        <v>20</v>
      </c>
      <c r="K42" s="28"/>
      <c r="L42" s="32" t="str">
        <f>IF(ISBLANK(K42)," ",$K$2*VLOOKUP(K42,Scores!$A$25:$B$27,2,FALSE))</f>
        <v xml:space="preserve"> </v>
      </c>
      <c r="M42" s="28"/>
      <c r="N42" s="32" t="str">
        <f>IF(ISBLANK(M42)," ",$M$2*VLOOKUP(M42,Scores!$A$29:$B$33,2,FALSE))</f>
        <v xml:space="preserve"> </v>
      </c>
      <c r="O42" s="106"/>
      <c r="P42" s="65" t="str">
        <f>IF(ISBLANK(O42)," ",$O$2*VLOOKUP(O42,Scores!$A$39:$B$42,2,FALSE))</f>
        <v xml:space="preserve"> </v>
      </c>
      <c r="Q42" s="74">
        <f t="shared" si="7"/>
        <v>20</v>
      </c>
    </row>
    <row r="43" spans="1:17" ht="28.5" x14ac:dyDescent="0.25">
      <c r="A43" s="20"/>
      <c r="B43" s="99" t="s">
        <v>51</v>
      </c>
      <c r="C43" s="28"/>
      <c r="D43" s="32" t="str">
        <f>IF(ISBLANK(C43)," ",$C$2*VLOOKUP(C43,Scores!$A$1:$B$5,2,FALSE))</f>
        <v xml:space="preserve"> </v>
      </c>
      <c r="E43" s="28"/>
      <c r="F43" s="32" t="str">
        <f>IF(ISBLANK(E43)," ",$E$2*VLOOKUP(E43,Scores!$A$7:$B$11,2,FALSE))</f>
        <v xml:space="preserve"> </v>
      </c>
      <c r="G43" s="28"/>
      <c r="H43" s="32" t="str">
        <f>IF(ISBLANK(G43)," ",$G$2*VLOOKUP(G43,Scores!$A$13:$B$17,2,FALSE))</f>
        <v xml:space="preserve"> </v>
      </c>
      <c r="I43" s="28">
        <v>5</v>
      </c>
      <c r="J43" s="32">
        <f>IF(ISBLANK(I43)," ",$I$2*VLOOKUP(I43,Scores!$A$19:$B$23,2,FALSE))</f>
        <v>20</v>
      </c>
      <c r="K43" s="28"/>
      <c r="L43" s="32" t="str">
        <f>IF(ISBLANK(K43)," ",$K$2*VLOOKUP(K43,Scores!$A$25:$B$27,2,FALSE))</f>
        <v xml:space="preserve"> </v>
      </c>
      <c r="M43" s="28"/>
      <c r="N43" s="32" t="str">
        <f>IF(ISBLANK(M43)," ",$M$2*VLOOKUP(M43,Scores!$A$29:$B$33,2,FALSE))</f>
        <v xml:space="preserve"> </v>
      </c>
      <c r="O43" s="106"/>
      <c r="P43" s="65" t="str">
        <f>IF(ISBLANK(O43)," ",$O$2*VLOOKUP(O43,Scores!$A$39:$B$42,2,FALSE))</f>
        <v xml:space="preserve"> </v>
      </c>
      <c r="Q43" s="74">
        <f t="shared" si="7"/>
        <v>20</v>
      </c>
    </row>
    <row r="44" spans="1:17" ht="28.5" x14ac:dyDescent="0.25">
      <c r="A44" s="20"/>
      <c r="B44" s="99" t="s">
        <v>52</v>
      </c>
      <c r="C44" s="28"/>
      <c r="D44" s="32" t="str">
        <f>IF(ISBLANK(C44)," ",$C$2*VLOOKUP(C44,Scores!$A$1:$B$5,2,FALSE))</f>
        <v xml:space="preserve"> </v>
      </c>
      <c r="E44" s="28"/>
      <c r="F44" s="32" t="str">
        <f>IF(ISBLANK(E44)," ",$E$2*VLOOKUP(E44,Scores!$A$7:$B$11,2,FALSE))</f>
        <v xml:space="preserve"> </v>
      </c>
      <c r="G44" s="28"/>
      <c r="H44" s="32" t="str">
        <f>IF(ISBLANK(G44)," ",$G$2*VLOOKUP(G44,Scores!$A$13:$B$17,2,FALSE))</f>
        <v xml:space="preserve"> </v>
      </c>
      <c r="I44" s="28">
        <v>7</v>
      </c>
      <c r="J44" s="32">
        <f>IF(ISBLANK(I44)," ",$I$2*VLOOKUP(I44,Scores!$A$19:$B$23,2,FALSE))</f>
        <v>28</v>
      </c>
      <c r="K44" s="28"/>
      <c r="L44" s="32" t="str">
        <f>IF(ISBLANK(K44)," ",$K$2*VLOOKUP(K44,Scores!$A$25:$B$27,2,FALSE))</f>
        <v xml:space="preserve"> </v>
      </c>
      <c r="M44" s="28"/>
      <c r="N44" s="32" t="str">
        <f>IF(ISBLANK(M44)," ",$M$2*VLOOKUP(M44,Scores!$A$29:$B$33,2,FALSE))</f>
        <v xml:space="preserve"> </v>
      </c>
      <c r="O44" s="106"/>
      <c r="P44" s="65" t="str">
        <f>IF(ISBLANK(O44)," ",$O$2*VLOOKUP(O44,Scores!$A$39:$B$42,2,FALSE))</f>
        <v xml:space="preserve"> </v>
      </c>
      <c r="Q44" s="74">
        <f t="shared" si="7"/>
        <v>28</v>
      </c>
    </row>
    <row r="45" spans="1:17" ht="28.5" x14ac:dyDescent="0.25">
      <c r="A45" s="20"/>
      <c r="B45" s="99" t="s">
        <v>53</v>
      </c>
      <c r="C45" s="28"/>
      <c r="D45" s="32" t="str">
        <f>IF(ISBLANK(C45)," ",$C$2*VLOOKUP(C45,Scores!$A$1:$B$5,2,FALSE))</f>
        <v xml:space="preserve"> </v>
      </c>
      <c r="E45" s="28"/>
      <c r="F45" s="32" t="str">
        <f>IF(ISBLANK(E45)," ",$E$2*VLOOKUP(E45,Scores!$A$7:$B$11,2,FALSE))</f>
        <v xml:space="preserve"> </v>
      </c>
      <c r="G45" s="28"/>
      <c r="H45" s="32" t="str">
        <f>IF(ISBLANK(G45)," ",$G$2*VLOOKUP(G45,Scores!$A$13:$B$17,2,FALSE))</f>
        <v xml:space="preserve"> </v>
      </c>
      <c r="I45" s="28">
        <v>7</v>
      </c>
      <c r="J45" s="32">
        <f>IF(ISBLANK(I45)," ",$I$2*VLOOKUP(I45,Scores!$A$19:$B$23,2,FALSE))</f>
        <v>28</v>
      </c>
      <c r="K45" s="28"/>
      <c r="L45" s="32" t="str">
        <f>IF(ISBLANK(K45)," ",$K$2*VLOOKUP(K45,Scores!$A$25:$B$27,2,FALSE))</f>
        <v xml:space="preserve"> </v>
      </c>
      <c r="M45" s="28"/>
      <c r="N45" s="32" t="str">
        <f>IF(ISBLANK(M45)," ",$M$2*VLOOKUP(M45,Scores!$A$29:$B$33,2,FALSE))</f>
        <v xml:space="preserve"> </v>
      </c>
      <c r="O45" s="106"/>
      <c r="P45" s="65" t="str">
        <f>IF(ISBLANK(O45)," ",$O$2*VLOOKUP(O45,Scores!$A$39:$B$42,2,FALSE))</f>
        <v xml:space="preserve"> </v>
      </c>
      <c r="Q45" s="74">
        <f t="shared" si="7"/>
        <v>28</v>
      </c>
    </row>
    <row r="46" spans="1:17" x14ac:dyDescent="0.25">
      <c r="A46" s="20"/>
      <c r="B46" s="99" t="s">
        <v>54</v>
      </c>
      <c r="C46" s="28"/>
      <c r="D46" s="32" t="str">
        <f>IF(ISBLANK(C46)," ",$C$2*VLOOKUP(C46,Scores!$A$1:$B$5,2,FALSE))</f>
        <v xml:space="preserve"> </v>
      </c>
      <c r="E46" s="28"/>
      <c r="F46" s="32" t="str">
        <f>IF(ISBLANK(E46)," ",$E$2*VLOOKUP(E46,Scores!$A$7:$B$11,2,FALSE))</f>
        <v xml:space="preserve"> </v>
      </c>
      <c r="G46" s="28"/>
      <c r="H46" s="32" t="str">
        <f>IF(ISBLANK(G46)," ",$G$2*VLOOKUP(G46,Scores!$A$13:$B$17,2,FALSE))</f>
        <v xml:space="preserve"> </v>
      </c>
      <c r="I46" s="28" t="s">
        <v>116</v>
      </c>
      <c r="J46" s="32">
        <f>IF(ISBLANK(I46)," ",$I$2*VLOOKUP(I46,Scores!$A$19:$B$23,2,FALSE))</f>
        <v>40</v>
      </c>
      <c r="K46" s="28"/>
      <c r="L46" s="32" t="str">
        <f>IF(ISBLANK(K46)," ",$K$2*VLOOKUP(K46,Scores!$A$25:$B$27,2,FALSE))</f>
        <v xml:space="preserve"> </v>
      </c>
      <c r="M46" s="28"/>
      <c r="N46" s="32" t="str">
        <f>IF(ISBLANK(M46)," ",$M$2*VLOOKUP(M46,Scores!$A$29:$B$33,2,FALSE))</f>
        <v xml:space="preserve"> </v>
      </c>
      <c r="O46" s="106"/>
      <c r="P46" s="65" t="str">
        <f>IF(ISBLANK(O46)," ",$O$2*VLOOKUP(O46,Scores!$A$39:$B$42,2,FALSE))</f>
        <v xml:space="preserve"> </v>
      </c>
      <c r="Q46" s="74">
        <f t="shared" si="7"/>
        <v>40</v>
      </c>
    </row>
    <row r="47" spans="1:17" x14ac:dyDescent="0.25">
      <c r="A47" s="20"/>
      <c r="B47" s="99" t="s">
        <v>55</v>
      </c>
      <c r="C47" s="28"/>
      <c r="D47" s="32" t="str">
        <f>IF(ISBLANK(C47)," ",$C$2*VLOOKUP(C47,Scores!$A$1:$B$5,2,FALSE))</f>
        <v xml:space="preserve"> </v>
      </c>
      <c r="E47" s="28"/>
      <c r="F47" s="32" t="str">
        <f>IF(ISBLANK(E47)," ",$E$2*VLOOKUP(E47,Scores!$A$7:$B$11,2,FALSE))</f>
        <v xml:space="preserve"> </v>
      </c>
      <c r="G47" s="28"/>
      <c r="H47" s="32" t="str">
        <f>IF(ISBLANK(G47)," ",$G$2*VLOOKUP(G47,Scores!$A$13:$B$17,2,FALSE))</f>
        <v xml:space="preserve"> </v>
      </c>
      <c r="I47" s="28">
        <v>7</v>
      </c>
      <c r="J47" s="32">
        <f>IF(ISBLANK(I47)," ",$I$2*VLOOKUP(I47,Scores!$A$19:$B$23,2,FALSE))</f>
        <v>28</v>
      </c>
      <c r="K47" s="28"/>
      <c r="L47" s="32" t="str">
        <f>IF(ISBLANK(K47)," ",$K$2*VLOOKUP(K47,Scores!$A$25:$B$27,2,FALSE))</f>
        <v xml:space="preserve"> </v>
      </c>
      <c r="M47" s="28"/>
      <c r="N47" s="32" t="str">
        <f>IF(ISBLANK(M47)," ",$M$2*VLOOKUP(M47,Scores!$A$29:$B$33,2,FALSE))</f>
        <v xml:space="preserve"> </v>
      </c>
      <c r="O47" s="106"/>
      <c r="P47" s="65" t="str">
        <f>IF(ISBLANK(O47)," ",$O$2*VLOOKUP(O47,Scores!$A$39:$B$42,2,FALSE))</f>
        <v xml:space="preserve"> </v>
      </c>
      <c r="Q47" s="74">
        <f t="shared" si="7"/>
        <v>28</v>
      </c>
    </row>
    <row r="48" spans="1:17" x14ac:dyDescent="0.25">
      <c r="A48" s="20"/>
      <c r="B48" s="99" t="s">
        <v>65</v>
      </c>
      <c r="C48" s="28"/>
      <c r="D48" s="32" t="str">
        <f>IF(ISBLANK(C48)," ",$C$2*VLOOKUP(C48,Scores!$A$1:$B$5,2,FALSE))</f>
        <v xml:space="preserve"> </v>
      </c>
      <c r="E48" s="28"/>
      <c r="F48" s="32" t="str">
        <f>IF(ISBLANK(E48)," ",$E$2*VLOOKUP(E48,Scores!$A$7:$B$11,2,FALSE))</f>
        <v xml:space="preserve"> </v>
      </c>
      <c r="G48" s="28"/>
      <c r="H48" s="32" t="str">
        <f>IF(ISBLANK(G48)," ",$G$2*VLOOKUP(G48,Scores!$A$13:$B$17,2,FALSE))</f>
        <v xml:space="preserve"> </v>
      </c>
      <c r="I48" s="28" t="s">
        <v>116</v>
      </c>
      <c r="J48" s="32">
        <f>IF(ISBLANK(I48)," ",$I$2*VLOOKUP(I48,Scores!$A$19:$B$23,2,FALSE))</f>
        <v>40</v>
      </c>
      <c r="K48" s="28"/>
      <c r="L48" s="32" t="str">
        <f>IF(ISBLANK(K48)," ",$K$2*VLOOKUP(K48,Scores!$A$25:$B$27,2,FALSE))</f>
        <v xml:space="preserve"> </v>
      </c>
      <c r="M48" s="28"/>
      <c r="N48" s="32" t="str">
        <f>IF(ISBLANK(M48)," ",$M$2*VLOOKUP(M48,Scores!$A$29:$B$33,2,FALSE))</f>
        <v xml:space="preserve"> </v>
      </c>
      <c r="O48" s="106"/>
      <c r="P48" s="65" t="str">
        <f>IF(ISBLANK(O48)," ",$O$2*VLOOKUP(O48,Scores!$A$39:$B$42,2,FALSE))</f>
        <v xml:space="preserve"> </v>
      </c>
      <c r="Q48" s="74">
        <f t="shared" si="7"/>
        <v>40</v>
      </c>
    </row>
    <row r="49" spans="1:17" x14ac:dyDescent="0.25">
      <c r="A49" s="20"/>
      <c r="B49" s="99" t="s">
        <v>66</v>
      </c>
      <c r="C49" s="28"/>
      <c r="D49" s="32" t="str">
        <f>IF(ISBLANK(C49)," ",$C$2*VLOOKUP(C49,Scores!$A$1:$B$5,2,FALSE))</f>
        <v xml:space="preserve"> </v>
      </c>
      <c r="E49" s="28"/>
      <c r="F49" s="32" t="str">
        <f>IF(ISBLANK(E49)," ",$E$2*VLOOKUP(E49,Scores!$A$7:$B$11,2,FALSE))</f>
        <v xml:space="preserve"> </v>
      </c>
      <c r="G49" s="28"/>
      <c r="H49" s="32" t="str">
        <f>IF(ISBLANK(G49)," ",$G$2*VLOOKUP(G49,Scores!$A$13:$B$17,2,FALSE))</f>
        <v xml:space="preserve"> </v>
      </c>
      <c r="I49" s="28">
        <v>5</v>
      </c>
      <c r="J49" s="32">
        <f>IF(ISBLANK(I49)," ",$I$2*VLOOKUP(I49,Scores!$A$19:$B$23,2,FALSE))</f>
        <v>20</v>
      </c>
      <c r="K49" s="28"/>
      <c r="L49" s="32" t="str">
        <f>IF(ISBLANK(K49)," ",$K$2*VLOOKUP(K49,Scores!$A$25:$B$27,2,FALSE))</f>
        <v xml:space="preserve"> </v>
      </c>
      <c r="M49" s="28"/>
      <c r="N49" s="32" t="str">
        <f>IF(ISBLANK(M49)," ",$M$2*VLOOKUP(M49,Scores!$A$29:$B$33,2,FALSE))</f>
        <v xml:space="preserve"> </v>
      </c>
      <c r="O49" s="106"/>
      <c r="P49" s="65" t="str">
        <f>IF(ISBLANK(O49)," ",$O$2*VLOOKUP(O49,Scores!$A$39:$B$42,2,FALSE))</f>
        <v xml:space="preserve"> </v>
      </c>
      <c r="Q49" s="74">
        <f t="shared" si="7"/>
        <v>20</v>
      </c>
    </row>
    <row r="50" spans="1:17" x14ac:dyDescent="0.25">
      <c r="A50" s="20"/>
      <c r="B50" s="101" t="s">
        <v>112</v>
      </c>
      <c r="C50" s="28"/>
      <c r="D50" s="32" t="str">
        <f>IF(ISBLANK(C50)," ",$C$2*VLOOKUP(C50,Scores!$A$1:$B$5,2,FALSE))</f>
        <v xml:space="preserve"> </v>
      </c>
      <c r="E50" s="28"/>
      <c r="F50" s="32" t="str">
        <f>IF(ISBLANK(E50)," ",$E$2*VLOOKUP(E50,Scores!$A$7:$B$11,2,FALSE))</f>
        <v xml:space="preserve"> </v>
      </c>
      <c r="G50" s="28"/>
      <c r="H50" s="32" t="str">
        <f>IF(ISBLANK(G50)," ",$G$2*VLOOKUP(G50,Scores!$A$13:$B$17,2,FALSE))</f>
        <v xml:space="preserve"> </v>
      </c>
      <c r="I50" s="28"/>
      <c r="J50" s="32" t="str">
        <f>IF(ISBLANK(I50)," ",$I$2*VLOOKUP(I50,Scores!$A$19:$B$23,2,FALSE))</f>
        <v xml:space="preserve"> </v>
      </c>
      <c r="K50" s="28"/>
      <c r="L50" s="32" t="str">
        <f>IF(ISBLANK(K50)," ",$K$2*VLOOKUP(K50,Scores!$A$25:$B$27,2,FALSE))</f>
        <v xml:space="preserve"> </v>
      </c>
      <c r="M50" s="28"/>
      <c r="N50" s="32" t="str">
        <f>IF(ISBLANK(M50)," ",$M$2*VLOOKUP(M50,Scores!$A$29:$B$33,2,FALSE))</f>
        <v xml:space="preserve"> </v>
      </c>
      <c r="O50" s="106"/>
      <c r="P50" s="65" t="str">
        <f>IF(ISBLANK(O50)," ",$O$2*VLOOKUP(O50,Scores!$A$39:$B$42,2,FALSE))</f>
        <v xml:space="preserve"> </v>
      </c>
      <c r="Q50" s="74">
        <f t="shared" si="7"/>
        <v>0</v>
      </c>
    </row>
    <row r="51" spans="1:17" x14ac:dyDescent="0.25">
      <c r="A51" s="20"/>
      <c r="B51" s="101"/>
      <c r="C51" s="28"/>
      <c r="D51" s="32" t="str">
        <f>IF(ISBLANK(C51)," ",$C$2*VLOOKUP(C51,Scores!$A$1:$B$5,2,FALSE))</f>
        <v xml:space="preserve"> </v>
      </c>
      <c r="E51" s="28"/>
      <c r="F51" s="32" t="str">
        <f>IF(ISBLANK(E51)," ",$E$2*VLOOKUP(E51,Scores!$A$7:$B$11,2,FALSE))</f>
        <v xml:space="preserve"> </v>
      </c>
      <c r="G51" s="28"/>
      <c r="H51" s="32" t="str">
        <f>IF(ISBLANK(G51)," ",$G$2*VLOOKUP(G51,Scores!$A$13:$B$17,2,FALSE))</f>
        <v xml:space="preserve"> </v>
      </c>
      <c r="I51" s="28"/>
      <c r="J51" s="32" t="str">
        <f>IF(ISBLANK(I51)," ",$I$2*VLOOKUP(I51,Scores!$A$19:$B$23,2,FALSE))</f>
        <v xml:space="preserve"> </v>
      </c>
      <c r="K51" s="28"/>
      <c r="L51" s="32" t="str">
        <f>IF(ISBLANK(K51)," ",$K$2*VLOOKUP(K51,Scores!$A$25:$B$27,2,FALSE))</f>
        <v xml:space="preserve"> </v>
      </c>
      <c r="M51" s="28"/>
      <c r="N51" s="32" t="str">
        <f>IF(ISBLANK(M51)," ",$M$2*VLOOKUP(M51,Scores!$A$29:$B$33,2,FALSE))</f>
        <v xml:space="preserve"> </v>
      </c>
      <c r="O51" s="106"/>
      <c r="P51" s="65" t="str">
        <f>IF(ISBLANK(O51)," ",$O$2*VLOOKUP(O51,Scores!$A$39:$B$42,2,FALSE))</f>
        <v xml:space="preserve"> </v>
      </c>
      <c r="Q51" s="74">
        <f t="shared" si="7"/>
        <v>0</v>
      </c>
    </row>
    <row r="52" spans="1:17" x14ac:dyDescent="0.25">
      <c r="A52" s="20"/>
      <c r="B52" s="99"/>
      <c r="C52" s="28"/>
      <c r="D52" s="32" t="str">
        <f>IF(ISBLANK(C52)," ",$C$2*VLOOKUP(C52,Scores!$A$1:$B$5,2,FALSE))</f>
        <v xml:space="preserve"> </v>
      </c>
      <c r="E52" s="28"/>
      <c r="F52" s="32" t="str">
        <f>IF(ISBLANK(E52)," ",$E$2*VLOOKUP(E52,Scores!$A$7:$B$11,2,FALSE))</f>
        <v xml:space="preserve"> </v>
      </c>
      <c r="G52" s="28"/>
      <c r="H52" s="32" t="str">
        <f>IF(ISBLANK(G52)," ",$G$2*VLOOKUP(G52,Scores!$A$13:$B$17,2,FALSE))</f>
        <v xml:space="preserve"> </v>
      </c>
      <c r="I52" s="28"/>
      <c r="J52" s="32" t="str">
        <f>IF(ISBLANK(I52)," ",$I$2*VLOOKUP(I52,Scores!$A$19:$B$23,2,FALSE))</f>
        <v xml:space="preserve"> </v>
      </c>
      <c r="K52" s="28"/>
      <c r="L52" s="32" t="str">
        <f>IF(ISBLANK(K52)," ",$K$2*VLOOKUP(K52,Scores!$A$25:$B$27,2,FALSE))</f>
        <v xml:space="preserve"> </v>
      </c>
      <c r="M52" s="28"/>
      <c r="N52" s="32" t="str">
        <f>IF(ISBLANK(M52)," ",$M$2*VLOOKUP(M52,Scores!$A$29:$B$33,2,FALSE))</f>
        <v xml:space="preserve"> </v>
      </c>
      <c r="O52" s="106"/>
      <c r="P52" s="65" t="str">
        <f>IF(ISBLANK(O52)," ",$O$2*VLOOKUP(O52,Scores!$A$39:$B$42,2,FALSE))</f>
        <v xml:space="preserve"> </v>
      </c>
      <c r="Q52" s="74">
        <f t="shared" si="7"/>
        <v>0</v>
      </c>
    </row>
    <row r="53" spans="1:17" x14ac:dyDescent="0.25">
      <c r="A53" s="20"/>
      <c r="B53" s="99"/>
      <c r="C53" s="28"/>
      <c r="D53" s="32" t="str">
        <f>IF(ISBLANK(C53)," ",$C$2*VLOOKUP(C53,Scores!$A$1:$B$5,2,FALSE))</f>
        <v xml:space="preserve"> </v>
      </c>
      <c r="E53" s="28"/>
      <c r="F53" s="32" t="str">
        <f>IF(ISBLANK(E53)," ",$E$2*VLOOKUP(E53,Scores!$A$7:$B$11,2,FALSE))</f>
        <v xml:space="preserve"> </v>
      </c>
      <c r="G53" s="28"/>
      <c r="H53" s="32" t="str">
        <f>IF(ISBLANK(G53)," ",$G$2*VLOOKUP(G53,Scores!$A$13:$B$17,2,FALSE))</f>
        <v xml:space="preserve"> </v>
      </c>
      <c r="I53" s="28"/>
      <c r="J53" s="32" t="str">
        <f>IF(ISBLANK(I53)," ",$I$2*VLOOKUP(I53,Scores!$A$19:$B$23,2,FALSE))</f>
        <v xml:space="preserve"> </v>
      </c>
      <c r="K53" s="28"/>
      <c r="L53" s="32" t="str">
        <f>IF(ISBLANK(K53)," ",$K$2*VLOOKUP(K53,Scores!$A$25:$B$27,2,FALSE))</f>
        <v xml:space="preserve"> </v>
      </c>
      <c r="M53" s="28"/>
      <c r="N53" s="32" t="str">
        <f>IF(ISBLANK(M53)," ",$M$2*VLOOKUP(M53,Scores!$A$29:$B$33,2,FALSE))</f>
        <v xml:space="preserve"> </v>
      </c>
      <c r="O53" s="106"/>
      <c r="P53" s="65" t="str">
        <f>IF(ISBLANK(O53)," ",$O$2*VLOOKUP(O53,Scores!$A$39:$B$42,2,FALSE))</f>
        <v xml:space="preserve"> </v>
      </c>
      <c r="Q53" s="74">
        <f t="shared" si="7"/>
        <v>0</v>
      </c>
    </row>
    <row r="54" spans="1:17" x14ac:dyDescent="0.25">
      <c r="A54" s="20"/>
      <c r="B54" s="99"/>
      <c r="C54" s="28"/>
      <c r="D54" s="32" t="str">
        <f>IF(ISBLANK(C54)," ",$C$2*VLOOKUP(C54,Scores!$A$1:$B$5,2,FALSE))</f>
        <v xml:space="preserve"> </v>
      </c>
      <c r="E54" s="28"/>
      <c r="F54" s="32" t="str">
        <f>IF(ISBLANK(E54)," ",$C$2*VLOOKUP(E54,Scores!$A$1:$B$5,2,FALSE))</f>
        <v xml:space="preserve"> </v>
      </c>
      <c r="G54" s="28"/>
      <c r="H54" s="32" t="str">
        <f>IF(ISBLANK(G54)," ",$C$2*VLOOKUP(G54,Scores!$A$1:$B$5,2,FALSE))</f>
        <v xml:space="preserve"> </v>
      </c>
      <c r="I54" s="28"/>
      <c r="J54" s="32" t="str">
        <f>IF(ISBLANK(I54)," ",$C$2*VLOOKUP(I54,Scores!$A$1:$B$5,2,FALSE))</f>
        <v xml:space="preserve"> </v>
      </c>
      <c r="K54" s="28"/>
      <c r="L54" s="32" t="str">
        <f>IF(ISBLANK(K54)," ",$C$2*VLOOKUP(K54,Scores!$A$1:$B$5,2,FALSE))</f>
        <v xml:space="preserve"> </v>
      </c>
      <c r="M54" s="28"/>
      <c r="N54" s="32" t="str">
        <f>IF(ISBLANK(M54)," ",$C$2*VLOOKUP(M54,Scores!$A$1:$B$5,2,FALSE))</f>
        <v xml:space="preserve"> </v>
      </c>
      <c r="O54" s="106"/>
      <c r="P54" s="65" t="str">
        <f>IF(ISBLANK(O54)," ",$C$2*VLOOKUP(O54,Scores!$A$1:$B$5,2,FALSE))</f>
        <v xml:space="preserve"> </v>
      </c>
      <c r="Q54" s="74">
        <f t="shared" si="7"/>
        <v>0</v>
      </c>
    </row>
    <row r="55" spans="1:17" x14ac:dyDescent="0.25">
      <c r="A55" s="20"/>
      <c r="B55" s="99"/>
      <c r="C55" s="28"/>
      <c r="D55" s="32" t="str">
        <f>IF(ISBLANK(C55)," ",$C$2*VLOOKUP(C55,Scores!$A$1:$B$5,2,FALSE))</f>
        <v xml:space="preserve"> </v>
      </c>
      <c r="E55" s="28"/>
      <c r="F55" s="32" t="str">
        <f>IF(ISBLANK(E55)," ",$C$2*VLOOKUP(E55,Scores!$A$1:$B$5,2,FALSE))</f>
        <v xml:space="preserve"> </v>
      </c>
      <c r="G55" s="28"/>
      <c r="H55" s="32" t="str">
        <f>IF(ISBLANK(G55)," ",$C$2*VLOOKUP(G55,Scores!$A$1:$B$5,2,FALSE))</f>
        <v xml:space="preserve"> </v>
      </c>
      <c r="I55" s="28"/>
      <c r="J55" s="32" t="str">
        <f>IF(ISBLANK(I55)," ",$C$2*VLOOKUP(I55,Scores!$A$1:$B$5,2,FALSE))</f>
        <v xml:space="preserve"> </v>
      </c>
      <c r="K55" s="28"/>
      <c r="L55" s="32" t="str">
        <f>IF(ISBLANK(K55)," ",$C$2*VLOOKUP(K55,Scores!$A$1:$B$5,2,FALSE))</f>
        <v xml:space="preserve"> </v>
      </c>
      <c r="M55" s="28"/>
      <c r="N55" s="32" t="str">
        <f>IF(ISBLANK(M55)," ",$C$2*VLOOKUP(M55,Scores!$A$1:$B$5,2,FALSE))</f>
        <v xml:space="preserve"> </v>
      </c>
      <c r="O55" s="106"/>
      <c r="P55" s="65" t="str">
        <f>IF(ISBLANK(O55)," ",$C$2*VLOOKUP(O55,Scores!$A$1:$B$5,2,FALSE))</f>
        <v xml:space="preserve"> </v>
      </c>
      <c r="Q55" s="74">
        <f t="shared" si="7"/>
        <v>0</v>
      </c>
    </row>
    <row r="56" spans="1:17" x14ac:dyDescent="0.25">
      <c r="A56" s="20"/>
      <c r="B56" s="99"/>
      <c r="C56" s="28"/>
      <c r="D56" s="32" t="str">
        <f>IF(ISBLANK(C56)," ",$C$2*VLOOKUP(C56,Scores!$A$1:$B$5,2,FALSE))</f>
        <v xml:space="preserve"> </v>
      </c>
      <c r="E56" s="28"/>
      <c r="F56" s="32" t="str">
        <f>IF(ISBLANK(E56)," ",$C$2*VLOOKUP(E56,Scores!$A$1:$B$5,2,FALSE))</f>
        <v xml:space="preserve"> </v>
      </c>
      <c r="G56" s="28"/>
      <c r="H56" s="32" t="str">
        <f>IF(ISBLANK(G56)," ",$C$2*VLOOKUP(G56,Scores!$A$1:$B$5,2,FALSE))</f>
        <v xml:space="preserve"> </v>
      </c>
      <c r="I56" s="28"/>
      <c r="J56" s="32" t="str">
        <f>IF(ISBLANK(I56)," ",$C$2*VLOOKUP(I56,Scores!$A$1:$B$5,2,FALSE))</f>
        <v xml:space="preserve"> </v>
      </c>
      <c r="K56" s="28"/>
      <c r="L56" s="32" t="str">
        <f>IF(ISBLANK(K56)," ",$C$2*VLOOKUP(K56,Scores!$A$1:$B$5,2,FALSE))</f>
        <v xml:space="preserve"> </v>
      </c>
      <c r="M56" s="28"/>
      <c r="N56" s="32" t="str">
        <f>IF(ISBLANK(M56)," ",$C$2*VLOOKUP(M56,Scores!$A$1:$B$5,2,FALSE))</f>
        <v xml:space="preserve"> </v>
      </c>
      <c r="O56" s="106"/>
      <c r="P56" s="65" t="str">
        <f>IF(ISBLANK(O56)," ",$C$2*VLOOKUP(O56,Scores!$A$1:$B$5,2,FALSE))</f>
        <v xml:space="preserve"> </v>
      </c>
      <c r="Q56" s="74">
        <f t="shared" si="7"/>
        <v>0</v>
      </c>
    </row>
    <row r="57" spans="1:17" ht="15.75" thickBot="1" x14ac:dyDescent="0.3">
      <c r="A57" s="20"/>
      <c r="B57" s="99"/>
      <c r="C57" s="30"/>
      <c r="D57" s="34" t="str">
        <f>IF(ISBLANK(C57)," ",$C$2*VLOOKUP(C57,Scores!$A$1:$B$5,2,FALSE))</f>
        <v xml:space="preserve"> </v>
      </c>
      <c r="E57" s="30"/>
      <c r="F57" s="34" t="str">
        <f>IF(ISBLANK(E57)," ",$C$2*VLOOKUP(E57,Scores!$A$1:$B$5,2,FALSE))</f>
        <v xml:space="preserve"> </v>
      </c>
      <c r="G57" s="30"/>
      <c r="H57" s="34" t="str">
        <f>IF(ISBLANK(G57)," ",$C$2*VLOOKUP(G57,Scores!$A$1:$B$5,2,FALSE))</f>
        <v xml:space="preserve"> </v>
      </c>
      <c r="I57" s="30"/>
      <c r="J57" s="34" t="str">
        <f>IF(ISBLANK(I57)," ",$C$2*VLOOKUP(I57,Scores!$A$1:$B$5,2,FALSE))</f>
        <v xml:space="preserve"> </v>
      </c>
      <c r="K57" s="30"/>
      <c r="L57" s="34" t="str">
        <f>IF(ISBLANK(K57)," ",$C$2*VLOOKUP(K57,Scores!$A$1:$B$5,2,FALSE))</f>
        <v xml:space="preserve"> </v>
      </c>
      <c r="M57" s="30"/>
      <c r="N57" s="34" t="str">
        <f>IF(ISBLANK(M57)," ",$C$2*VLOOKUP(M57,Scores!$A$1:$B$5,2,FALSE))</f>
        <v xml:space="preserve"> </v>
      </c>
      <c r="O57" s="112"/>
      <c r="P57" s="69" t="str">
        <f>IF(ISBLANK(O57)," ",$C$2*VLOOKUP(O57,Scores!$A$1:$B$5,2,FALSE))</f>
        <v xml:space="preserve"> </v>
      </c>
      <c r="Q57" s="77">
        <f t="shared" si="7"/>
        <v>0</v>
      </c>
    </row>
  </sheetData>
  <protectedRanges>
    <protectedRange sqref="B50:B57 O6:O57 M6:M57 K6:K57 I6:I57 G6:G57 E6:E57 C6:C57" name="Range1"/>
  </protectedRanges>
  <mergeCells count="15">
    <mergeCell ref="I1:J1"/>
    <mergeCell ref="K1:L1"/>
    <mergeCell ref="M1:N1"/>
    <mergeCell ref="M2:N2"/>
    <mergeCell ref="O1:P1"/>
    <mergeCell ref="O2:P2"/>
    <mergeCell ref="I2:J2"/>
    <mergeCell ref="K2:L2"/>
    <mergeCell ref="C2:D2"/>
    <mergeCell ref="E2:F2"/>
    <mergeCell ref="G2:H2"/>
    <mergeCell ref="A1:A3"/>
    <mergeCell ref="C1:D1"/>
    <mergeCell ref="E1:F1"/>
    <mergeCell ref="G1:H1"/>
  </mergeCells>
  <dataValidations count="7">
    <dataValidation type="list" allowBlank="1" showInputMessage="1" showErrorMessage="1" sqref="C6:C21 C23:C38 C40:C57">
      <formula1>Performance</formula1>
    </dataValidation>
    <dataValidation type="list" allowBlank="1" showInputMessage="1" showErrorMessage="1" sqref="K6:K21 K23:K38 K40:K57">
      <formula1>Community</formula1>
    </dataValidation>
    <dataValidation type="list" allowBlank="1" showInputMessage="1" showErrorMessage="1" sqref="M40:M57 M6:M21 M23:M38">
      <formula1>Multiple</formula1>
    </dataValidation>
    <dataValidation type="list" allowBlank="1" showInputMessage="1" showErrorMessage="1" sqref="O40:O57 O6:O21 O23:O38">
      <formula1>Enthusiasm</formula1>
    </dataValidation>
    <dataValidation type="list" allowBlank="1" showInputMessage="1" showErrorMessage="1" sqref="I40:I57 I23:I38 I6:I21">
      <formula1>Harm</formula1>
    </dataValidation>
    <dataValidation type="list" allowBlank="1" showInputMessage="1" showErrorMessage="1" sqref="G6:G21 G23:G38 G40:G57">
      <formula1>Patients</formula1>
    </dataValidation>
    <dataValidation type="list" allowBlank="1" showInputMessage="1" showErrorMessage="1" sqref="E40:E57 E23:E38 E6:E21">
      <formula1>Requirement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P51"/>
  <sheetViews>
    <sheetView showGridLines="0" workbookViewId="0">
      <selection activeCell="Q7" sqref="Q7"/>
    </sheetView>
  </sheetViews>
  <sheetFormatPr defaultRowHeight="15" x14ac:dyDescent="0.25"/>
  <cols>
    <col min="1" max="1" width="3.140625" customWidth="1"/>
    <col min="2" max="2" width="29" customWidth="1"/>
    <col min="3" max="3" width="11" customWidth="1"/>
    <col min="4" max="4" width="18.5703125" customWidth="1"/>
    <col min="5" max="5" width="4.28515625" customWidth="1"/>
    <col min="6" max="6" width="29" customWidth="1"/>
    <col min="7" max="7" width="11" customWidth="1"/>
    <col min="8" max="8" width="18.5703125" customWidth="1"/>
    <col min="9" max="9" width="3.85546875" customWidth="1"/>
    <col min="10" max="10" width="29" customWidth="1"/>
    <col min="11" max="11" width="11" customWidth="1"/>
    <col min="12" max="12" width="18.5703125" customWidth="1"/>
    <col min="13" max="13" width="4" customWidth="1"/>
    <col min="14" max="14" width="29" customWidth="1"/>
    <col min="15" max="15" width="11" customWidth="1"/>
    <col min="16" max="16" width="18.5703125" customWidth="1"/>
  </cols>
  <sheetData>
    <row r="1" spans="2:16" ht="54.75" thickBot="1" x14ac:dyDescent="0.3">
      <c r="B1" s="55" t="s">
        <v>109</v>
      </c>
      <c r="C1" s="56" t="s">
        <v>67</v>
      </c>
      <c r="D1" s="57" t="s">
        <v>108</v>
      </c>
      <c r="F1" s="49" t="s">
        <v>110</v>
      </c>
      <c r="G1" s="47" t="s">
        <v>67</v>
      </c>
      <c r="H1" s="48" t="s">
        <v>108</v>
      </c>
      <c r="I1" s="58"/>
      <c r="J1" s="59" t="s">
        <v>45</v>
      </c>
      <c r="K1" s="59" t="s">
        <v>67</v>
      </c>
      <c r="L1" s="60" t="s">
        <v>108</v>
      </c>
      <c r="N1" s="62" t="s">
        <v>113</v>
      </c>
      <c r="O1" s="62" t="s">
        <v>67</v>
      </c>
      <c r="P1" s="63" t="s">
        <v>114</v>
      </c>
    </row>
    <row r="2" spans="2:16" ht="42.75" x14ac:dyDescent="0.25">
      <c r="B2" s="89" t="s">
        <v>56</v>
      </c>
      <c r="C2" s="93">
        <f>VLOOKUP(B2,'Enter Priorities'!$B$5:$Q$57,16,FALSE)</f>
        <v>40</v>
      </c>
      <c r="D2" s="93">
        <f t="shared" ref="D2:D17" si="0">_xlfn.RANK.EQ(C2,$C$2:$C$17)</f>
        <v>1</v>
      </c>
      <c r="F2" s="89" t="s">
        <v>36</v>
      </c>
      <c r="G2" s="93">
        <f>VLOOKUP(F2,'Enter Priorities'!$B$5:$Q$57,16,FALSE)</f>
        <v>40</v>
      </c>
      <c r="H2" s="93">
        <f t="shared" ref="H2:H17" si="1">_xlfn.RANK.EQ(G2,$G$2:$G$17)</f>
        <v>1</v>
      </c>
      <c r="J2" s="89" t="str">
        <f>IF(ISBLANK('Enter Priorities'!B46)," ",'Enter Priorities'!B46)</f>
        <v>Sepsis</v>
      </c>
      <c r="K2" s="93">
        <f>VLOOKUP(J2,'Enter Priorities'!$B$5:$Q$57,16,FALSE)</f>
        <v>40</v>
      </c>
      <c r="L2" s="93">
        <f t="shared" ref="L2:L19" si="2">_xlfn.RANK.EQ(K2,$K$2:$K$19)</f>
        <v>1</v>
      </c>
      <c r="N2" s="89" t="s">
        <v>56</v>
      </c>
      <c r="O2" s="93">
        <f>VLOOKUP(N2,'Enter Priorities'!$B$5:$Q$57,16,FALSE)</f>
        <v>40</v>
      </c>
      <c r="P2" s="93">
        <f>_xlfn.RANK.EQ(Table36[[#This Row],[Score]],Table36[Score])</f>
        <v>1</v>
      </c>
    </row>
    <row r="3" spans="2:16" ht="28.5" x14ac:dyDescent="0.25">
      <c r="B3" s="90" t="s">
        <v>57</v>
      </c>
      <c r="C3" s="94">
        <f>VLOOKUP(B3,'Enter Priorities'!$B$5:$Q$57,16,FALSE)</f>
        <v>40</v>
      </c>
      <c r="D3" s="93">
        <f t="shared" si="0"/>
        <v>1</v>
      </c>
      <c r="F3" s="90" t="s">
        <v>38</v>
      </c>
      <c r="G3" s="94">
        <f>VLOOKUP(F3,'Enter Priorities'!$B$5:$Q$57,16,FALSE)</f>
        <v>28</v>
      </c>
      <c r="H3" s="93">
        <f t="shared" si="1"/>
        <v>2</v>
      </c>
      <c r="J3" s="89" t="str">
        <f>IF(ISBLANK('Enter Priorities'!B48)," ",'Enter Priorities'!B48)</f>
        <v xml:space="preserve">ED Trauma </v>
      </c>
      <c r="K3" s="94">
        <f>VLOOKUP(J3,'Enter Priorities'!$B$5:$Q$57,16,FALSE)</f>
        <v>40</v>
      </c>
      <c r="L3" s="93">
        <f t="shared" si="2"/>
        <v>1</v>
      </c>
      <c r="N3" s="90" t="s">
        <v>57</v>
      </c>
      <c r="O3" s="94">
        <f>VLOOKUP(N3,'Enter Priorities'!$B$5:$Q$57,16,FALSE)</f>
        <v>40</v>
      </c>
      <c r="P3" s="93">
        <f>_xlfn.RANK.EQ(Table36[[#This Row],[Score]],Table36[Score])</f>
        <v>1</v>
      </c>
    </row>
    <row r="4" spans="2:16" ht="57" x14ac:dyDescent="0.25">
      <c r="B4" s="90" t="s">
        <v>58</v>
      </c>
      <c r="C4" s="94">
        <f>VLOOKUP(B4,'Enter Priorities'!$B$5:$Q$57,16,FALSE)</f>
        <v>28</v>
      </c>
      <c r="D4" s="93">
        <f t="shared" si="0"/>
        <v>3</v>
      </c>
      <c r="F4" s="90" t="s">
        <v>39</v>
      </c>
      <c r="G4" s="94">
        <f>VLOOKUP(F4,'Enter Priorities'!$B$5:$Q$57,16,FALSE)</f>
        <v>28</v>
      </c>
      <c r="H4" s="93">
        <f t="shared" si="1"/>
        <v>2</v>
      </c>
      <c r="J4" s="89" t="str">
        <f>IF(ISBLANK('Enter Priorities'!B40)," ",'Enter Priorities'!B40)</f>
        <v>HAI Surgical Site Infections</v>
      </c>
      <c r="K4" s="94">
        <f>VLOOKUP(J4,'Enter Priorities'!$B$5:$Q$57,16,FALSE)</f>
        <v>28</v>
      </c>
      <c r="L4" s="93">
        <f t="shared" si="2"/>
        <v>3</v>
      </c>
      <c r="N4" s="90" t="s">
        <v>36</v>
      </c>
      <c r="O4" s="94">
        <f>IF(ISBLANK('Enter Priorities'!F53),0,VLOOKUP(N4,'Enter Priorities'!$B$5:$Q$57,16,FALSE))</f>
        <v>40</v>
      </c>
      <c r="P4" s="93">
        <f>_xlfn.RANK.EQ(Table36[[#This Row],[Score]],Table36[Score])</f>
        <v>1</v>
      </c>
    </row>
    <row r="5" spans="2:16" ht="71.25" x14ac:dyDescent="0.25">
      <c r="B5" s="90" t="s">
        <v>59</v>
      </c>
      <c r="C5" s="94">
        <f>VLOOKUP(B5,'Enter Priorities'!$B$5:$Q$57,16,FALSE)</f>
        <v>28</v>
      </c>
      <c r="D5" s="93">
        <f t="shared" si="0"/>
        <v>3</v>
      </c>
      <c r="F5" s="90" t="s">
        <v>40</v>
      </c>
      <c r="G5" s="94">
        <f>VLOOKUP(F5,'Enter Priorities'!$B$5:$Q$57,16,FALSE)</f>
        <v>28</v>
      </c>
      <c r="H5" s="93">
        <f t="shared" si="1"/>
        <v>2</v>
      </c>
      <c r="J5" s="89" t="str">
        <f>IF(ISBLANK('Enter Priorities'!B41)," ",'Enter Priorities'!B41)</f>
        <v>HAI Ventilator Associated Events</v>
      </c>
      <c r="K5" s="94">
        <f>VLOOKUP(J5,'Enter Priorities'!$B$5:$Q$57,16,FALSE)</f>
        <v>28</v>
      </c>
      <c r="L5" s="93">
        <f t="shared" si="2"/>
        <v>3</v>
      </c>
      <c r="N5" s="90" t="s">
        <v>58</v>
      </c>
      <c r="O5" s="94">
        <f>VLOOKUP(N5,'Enter Priorities'!$B$5:$Q$57,16,FALSE)</f>
        <v>28</v>
      </c>
      <c r="P5" s="93">
        <f>_xlfn.RANK.EQ(Table36[[#This Row],[Score]],Table36[Score])</f>
        <v>4</v>
      </c>
    </row>
    <row r="6" spans="2:16" ht="28.5" x14ac:dyDescent="0.25">
      <c r="B6" s="90" t="s">
        <v>60</v>
      </c>
      <c r="C6" s="94">
        <f>VLOOKUP(B6,'Enter Priorities'!$B$5:$Q$57,16,FALSE)</f>
        <v>28</v>
      </c>
      <c r="D6" s="93">
        <f t="shared" si="0"/>
        <v>3</v>
      </c>
      <c r="F6" s="90" t="s">
        <v>33</v>
      </c>
      <c r="G6" s="94">
        <f>VLOOKUP(F6,'Enter Priorities'!$B$5:$Q$57,16,FALSE)</f>
        <v>28</v>
      </c>
      <c r="H6" s="93">
        <f t="shared" si="1"/>
        <v>2</v>
      </c>
      <c r="J6" s="89" t="str">
        <f>IF(ISBLANK('Enter Priorities'!B44)," ",'Enter Priorities'!B44)</f>
        <v>Perinatal Safety - hypertension treatment</v>
      </c>
      <c r="K6" s="94">
        <f>VLOOKUP(J6,'Enter Priorities'!$B$5:$Q$57,16,FALSE)</f>
        <v>28</v>
      </c>
      <c r="L6" s="93">
        <f t="shared" si="2"/>
        <v>3</v>
      </c>
      <c r="N6" s="90" t="s">
        <v>59</v>
      </c>
      <c r="O6" s="94">
        <f>VLOOKUP(N6,'Enter Priorities'!$B$5:$Q$57,16,FALSE)</f>
        <v>28</v>
      </c>
      <c r="P6" s="93">
        <f>_xlfn.RANK.EQ(Table36[[#This Row],[Score]],Table36[Score])</f>
        <v>4</v>
      </c>
    </row>
    <row r="7" spans="2:16" ht="57" x14ac:dyDescent="0.25">
      <c r="B7" s="90" t="s">
        <v>126</v>
      </c>
      <c r="C7" s="94">
        <f>VLOOKUP(B7,'Enter Priorities'!$B$5:$Q$57,16,FALSE)</f>
        <v>28</v>
      </c>
      <c r="D7" s="114">
        <f t="shared" si="0"/>
        <v>3</v>
      </c>
      <c r="F7" s="90" t="s">
        <v>35</v>
      </c>
      <c r="G7" s="94">
        <f>VLOOKUP(F7,'Enter Priorities'!$B$5:$Q$57,16,FALSE)</f>
        <v>28</v>
      </c>
      <c r="H7" s="93">
        <f t="shared" si="1"/>
        <v>2</v>
      </c>
      <c r="J7" s="89" t="str">
        <f>IF(ISBLANK('Enter Priorities'!B45)," ",'Enter Priorities'!B45)</f>
        <v>Perinatal Safety - maternal hemorrage</v>
      </c>
      <c r="K7" s="94">
        <f>VLOOKUP(J7,'Enter Priorities'!$B$5:$Q$57,16,FALSE)</f>
        <v>28</v>
      </c>
      <c r="L7" s="93">
        <f t="shared" si="2"/>
        <v>3</v>
      </c>
      <c r="N7" s="90" t="s">
        <v>60</v>
      </c>
      <c r="O7" s="94">
        <f>VLOOKUP(N7,'Enter Priorities'!$B$5:$Q$57,16,FALSE)</f>
        <v>28</v>
      </c>
      <c r="P7" s="93">
        <f>_xlfn.RANK.EQ(Table36[[#This Row],[Score]],Table36[Score])</f>
        <v>4</v>
      </c>
    </row>
    <row r="8" spans="2:16" ht="114" x14ac:dyDescent="0.25">
      <c r="B8" s="90" t="s">
        <v>24</v>
      </c>
      <c r="C8" s="94">
        <f>VLOOKUP(B8,'Enter Priorities'!$B$5:$Q$57,16,FALSE)</f>
        <v>20</v>
      </c>
      <c r="D8" s="93">
        <f t="shared" si="0"/>
        <v>7</v>
      </c>
      <c r="F8" s="90" t="s">
        <v>104</v>
      </c>
      <c r="G8" s="94">
        <f>VLOOKUP(F8,'Enter Priorities'!$B$5:$Q$57,16,FALSE)</f>
        <v>28</v>
      </c>
      <c r="H8" s="93">
        <f t="shared" si="1"/>
        <v>2</v>
      </c>
      <c r="J8" s="89" t="str">
        <f>IF(ISBLANK('Enter Priorities'!B47)," ",'Enter Priorities'!B47)</f>
        <v>Delirium</v>
      </c>
      <c r="K8" s="94">
        <f>VLOOKUP(J8,'Enter Priorities'!$B$5:$Q$57,16,FALSE)</f>
        <v>28</v>
      </c>
      <c r="L8" s="93">
        <f t="shared" si="2"/>
        <v>3</v>
      </c>
      <c r="N8" s="90" t="s">
        <v>38</v>
      </c>
      <c r="O8" s="94">
        <f>IF(ISBLANK('Enter Priorities'!F55),0,VLOOKUP(N8,'Enter Priorities'!$B$5:$Q$57,16,FALSE))</f>
        <v>28</v>
      </c>
      <c r="P8" s="93">
        <f>_xlfn.RANK.EQ(Table36[[#This Row],[Score]],Table36[Score])</f>
        <v>4</v>
      </c>
    </row>
    <row r="9" spans="2:16" ht="42.75" x14ac:dyDescent="0.25">
      <c r="B9" s="90" t="s">
        <v>26</v>
      </c>
      <c r="C9" s="94">
        <f>VLOOKUP(B9,'Enter Priorities'!$B$5:$Q$57,16,FALSE)</f>
        <v>20</v>
      </c>
      <c r="D9" s="93">
        <f t="shared" si="0"/>
        <v>7</v>
      </c>
      <c r="F9" s="90" t="s">
        <v>37</v>
      </c>
      <c r="G9" s="94">
        <f>VLOOKUP(F9,'Enter Priorities'!$B$5:$Q$57,16,FALSE)</f>
        <v>20</v>
      </c>
      <c r="H9" s="93">
        <f t="shared" si="1"/>
        <v>8</v>
      </c>
      <c r="J9" s="89" t="str">
        <f>IF(ISBLANK('Enter Priorities'!B42)," ",'Enter Priorities'!B42)</f>
        <v>Venous Thromboembolism (VTE)</v>
      </c>
      <c r="K9" s="94">
        <f>VLOOKUP(J9,'Enter Priorities'!$B$5:$Q$57,16,FALSE)</f>
        <v>20</v>
      </c>
      <c r="L9" s="93">
        <f t="shared" si="2"/>
        <v>8</v>
      </c>
      <c r="N9" s="90" t="s">
        <v>39</v>
      </c>
      <c r="O9" s="94">
        <f>IF(ISBLANK('Enter Priorities'!F56),0,VLOOKUP(N9,'Enter Priorities'!$B$5:$Q$57,16,FALSE))</f>
        <v>28</v>
      </c>
      <c r="P9" s="93">
        <f>_xlfn.RANK.EQ(Table36[[#This Row],[Score]],Table36[Score])</f>
        <v>4</v>
      </c>
    </row>
    <row r="10" spans="2:16" ht="71.25" x14ac:dyDescent="0.25">
      <c r="B10" s="90" t="s">
        <v>23</v>
      </c>
      <c r="C10" s="94">
        <f>VLOOKUP(B10,'Enter Priorities'!$B$5:$Q$57,16,FALSE)</f>
        <v>12</v>
      </c>
      <c r="D10" s="93">
        <f t="shared" si="0"/>
        <v>9</v>
      </c>
      <c r="F10" s="90" t="s">
        <v>22</v>
      </c>
      <c r="G10" s="94">
        <f>VLOOKUP(F10,'Enter Priorities'!$B$5:$Q$57,16,FALSE)</f>
        <v>20</v>
      </c>
      <c r="H10" s="93">
        <f t="shared" si="1"/>
        <v>8</v>
      </c>
      <c r="J10" s="89" t="str">
        <f>IF(ISBLANK('Enter Priorities'!B43)," ",'Enter Priorities'!B43)</f>
        <v>Hospital-acquired pressure ulcers</v>
      </c>
      <c r="K10" s="94">
        <f>VLOOKUP(J10,'Enter Priorities'!$B$5:$Q$57,16,FALSE)</f>
        <v>20</v>
      </c>
      <c r="L10" s="93">
        <f t="shared" si="2"/>
        <v>8</v>
      </c>
      <c r="N10" s="90" t="s">
        <v>40</v>
      </c>
      <c r="O10" s="94">
        <f>IF(ISBLANK('Enter Priorities'!F57),0,VLOOKUP(N10,'Enter Priorities'!$B$5:$Q$57,16,FALSE))</f>
        <v>28</v>
      </c>
      <c r="P10" s="93">
        <f>_xlfn.RANK.EQ(Table36[[#This Row],[Score]],Table36[Score])</f>
        <v>4</v>
      </c>
    </row>
    <row r="11" spans="2:16" ht="57" x14ac:dyDescent="0.25">
      <c r="B11" s="90" t="s">
        <v>25</v>
      </c>
      <c r="C11" s="94">
        <f>VLOOKUP(B11,'Enter Priorities'!$B$5:$Q$57,16,FALSE)</f>
        <v>12</v>
      </c>
      <c r="D11" s="93">
        <f t="shared" si="0"/>
        <v>9</v>
      </c>
      <c r="F11" s="90" t="s">
        <v>27</v>
      </c>
      <c r="G11" s="94">
        <f>VLOOKUP(F11,'Enter Priorities'!$B$5:$Q$57,16,FALSE)</f>
        <v>20</v>
      </c>
      <c r="H11" s="93">
        <f t="shared" si="1"/>
        <v>8</v>
      </c>
      <c r="J11" s="89" t="str">
        <f>IF(ISBLANK('Enter Priorities'!B49)," ",'Enter Priorities'!B49)</f>
        <v>PQRS</v>
      </c>
      <c r="K11" s="94">
        <f>VLOOKUP(J11,'Enter Priorities'!$B$5:$Q$57,16,FALSE)</f>
        <v>20</v>
      </c>
      <c r="L11" s="93">
        <f t="shared" si="2"/>
        <v>8</v>
      </c>
      <c r="N11" s="90" t="s">
        <v>126</v>
      </c>
      <c r="O11" s="94">
        <f>VLOOKUP(N11,'Enter Priorities'!$B$5:$Q$57,16,FALSE)</f>
        <v>28</v>
      </c>
      <c r="P11" s="114">
        <f>_xlfn.RANK.EQ(Table36[[#This Row],[Score]],Table36[Score])</f>
        <v>4</v>
      </c>
    </row>
    <row r="12" spans="2:16" ht="42.75" x14ac:dyDescent="0.25">
      <c r="B12" s="90" t="s">
        <v>97</v>
      </c>
      <c r="C12" s="94">
        <f>VLOOKUP(B12,'Enter Priorities'!$B$5:$Q$57,16,FALSE)</f>
        <v>12</v>
      </c>
      <c r="D12" s="93">
        <f t="shared" si="0"/>
        <v>9</v>
      </c>
      <c r="F12" s="90" t="s">
        <v>31</v>
      </c>
      <c r="G12" s="94">
        <f>VLOOKUP(F12,'Enter Priorities'!$B$5:$Q$57,16,FALSE)</f>
        <v>20</v>
      </c>
      <c r="H12" s="93">
        <f t="shared" si="1"/>
        <v>8</v>
      </c>
      <c r="J12" s="89" t="str">
        <f>IF(ISBLANK('Enter Priorities'!B50)," ",'Enter Priorities'!B50)</f>
        <v>Add any other topics here</v>
      </c>
      <c r="K12" s="94">
        <f>IF(ISBLANK('Enter Priorities'!B50)," ",VLOOKUP(J12,'Enter Priorities'!$B$5:$Q$57,16,FALSE))</f>
        <v>0</v>
      </c>
      <c r="L12" s="93">
        <f t="shared" si="2"/>
        <v>11</v>
      </c>
      <c r="N12" s="90" t="s">
        <v>24</v>
      </c>
      <c r="O12" s="94">
        <f>VLOOKUP(N12,'Enter Priorities'!$B$5:$Q$57,16,FALSE)</f>
        <v>20</v>
      </c>
      <c r="P12" s="93">
        <f>_xlfn.RANK.EQ(Table36[[#This Row],[Score]],Table36[Score])</f>
        <v>11</v>
      </c>
    </row>
    <row r="13" spans="2:16" ht="42.75" x14ac:dyDescent="0.25">
      <c r="B13" s="90" t="s">
        <v>62</v>
      </c>
      <c r="C13" s="94">
        <f>VLOOKUP(B13,'Enter Priorities'!$B$5:$Q$57,16,FALSE)</f>
        <v>12</v>
      </c>
      <c r="D13" s="93">
        <f t="shared" si="0"/>
        <v>9</v>
      </c>
      <c r="F13" s="90" t="s">
        <v>32</v>
      </c>
      <c r="G13" s="94">
        <f>VLOOKUP(F13,'Enter Priorities'!$B$5:$Q$57,16,FALSE)</f>
        <v>20</v>
      </c>
      <c r="H13" s="93">
        <f t="shared" si="1"/>
        <v>8</v>
      </c>
      <c r="J13" s="89" t="str">
        <f>IF(ISBLANK('Enter Priorities'!B51)," ",'Enter Priorities'!B51)</f>
        <v xml:space="preserve"> </v>
      </c>
      <c r="K13" s="94">
        <f>IF(ISBLANK('Enter Priorities'!B51),0,VLOOKUP(J13,'Enter Priorities'!$B$5:$Q$57,16,FALSE))</f>
        <v>0</v>
      </c>
      <c r="L13" s="93">
        <f t="shared" si="2"/>
        <v>11</v>
      </c>
      <c r="N13" s="90" t="s">
        <v>26</v>
      </c>
      <c r="O13" s="94">
        <f>VLOOKUP(N13,'Enter Priorities'!$B$5:$Q$57,16,FALSE)</f>
        <v>20</v>
      </c>
      <c r="P13" s="93">
        <f>_xlfn.RANK.EQ(Table36[[#This Row],[Score]],Table36[Score])</f>
        <v>11</v>
      </c>
    </row>
    <row r="14" spans="2:16" ht="42.75" x14ac:dyDescent="0.25">
      <c r="B14" s="91" t="s">
        <v>63</v>
      </c>
      <c r="C14" s="95">
        <f>VLOOKUP(B14,'Enter Priorities'!$B$5:$Q$57,16,FALSE)</f>
        <v>12</v>
      </c>
      <c r="D14" s="93">
        <f t="shared" si="0"/>
        <v>9</v>
      </c>
      <c r="F14" s="90" t="s">
        <v>44</v>
      </c>
      <c r="G14" s="94">
        <f>VLOOKUP(F14,'Enter Priorities'!$B$5:$Q$57,16,FALSE)</f>
        <v>20</v>
      </c>
      <c r="H14" s="93">
        <f t="shared" si="1"/>
        <v>8</v>
      </c>
      <c r="J14" s="89" t="str">
        <f>IF(ISBLANK('Enter Priorities'!B52)," ",'Enter Priorities'!B52)</f>
        <v xml:space="preserve"> </v>
      </c>
      <c r="K14" s="94">
        <f>IF(ISBLANK('Enter Priorities'!B52),0,VLOOKUP(J14,'Enter Priorities'!$B$5:$Q$57,16,FALSE))</f>
        <v>0</v>
      </c>
      <c r="L14" s="93">
        <f t="shared" si="2"/>
        <v>11</v>
      </c>
      <c r="N14" s="91" t="s">
        <v>37</v>
      </c>
      <c r="O14" s="94">
        <f>IF(ISBLANK('Enter Priorities'!F54),0,VLOOKUP(N14,'Enter Priorities'!$B$5:$Q$57,16,FALSE))</f>
        <v>20</v>
      </c>
      <c r="P14" s="93">
        <f>_xlfn.RANK.EQ(Table36[[#This Row],[Score]],Table36[Score])</f>
        <v>11</v>
      </c>
    </row>
    <row r="15" spans="2:16" ht="42.75" x14ac:dyDescent="0.25">
      <c r="B15" s="90" t="s">
        <v>64</v>
      </c>
      <c r="C15" s="94">
        <f>VLOOKUP(B15,'Enter Priorities'!$B$5:$Q$57,16,FALSE)</f>
        <v>12</v>
      </c>
      <c r="D15" s="93">
        <f t="shared" si="0"/>
        <v>9</v>
      </c>
      <c r="F15" s="90" t="s">
        <v>46</v>
      </c>
      <c r="G15" s="94">
        <f>VLOOKUP(F15,'Enter Priorities'!$B$5:$Q$57,16,FALSE)</f>
        <v>20</v>
      </c>
      <c r="H15" s="93">
        <f t="shared" si="1"/>
        <v>8</v>
      </c>
      <c r="J15" s="89" t="str">
        <f>IF(ISBLANK('Enter Priorities'!B53)," ",'Enter Priorities'!B53)</f>
        <v xml:space="preserve"> </v>
      </c>
      <c r="K15" s="94">
        <f>IF(ISBLANK('Enter Priorities'!B53),0,VLOOKUP(J15,'Enter Priorities'!$B$5:$Q$57,16,FALSE))</f>
        <v>0</v>
      </c>
      <c r="L15" s="93">
        <f t="shared" si="2"/>
        <v>11</v>
      </c>
      <c r="N15" s="89" t="s">
        <v>23</v>
      </c>
      <c r="O15" s="94">
        <f>VLOOKUP(N15,'Enter Priorities'!$B$5:$Q$57,16,FALSE)</f>
        <v>12</v>
      </c>
      <c r="P15" s="93">
        <f>_xlfn.RANK.EQ(Table36[[#This Row],[Score]],Table36[Score])</f>
        <v>14</v>
      </c>
    </row>
    <row r="16" spans="2:16" ht="57" x14ac:dyDescent="0.25">
      <c r="B16" s="91" t="s">
        <v>48</v>
      </c>
      <c r="C16" s="96">
        <f>VLOOKUP(B16,'Enter Priorities'!$B$5:$Q$57,16,FALSE)</f>
        <v>12</v>
      </c>
      <c r="D16" s="93">
        <f t="shared" si="0"/>
        <v>9</v>
      </c>
      <c r="F16" s="90" t="s">
        <v>47</v>
      </c>
      <c r="G16" s="94">
        <f>VLOOKUP(F16,'Enter Priorities'!$B$5:$Q$57,16,FALSE)</f>
        <v>20</v>
      </c>
      <c r="H16" s="93">
        <f t="shared" si="1"/>
        <v>8</v>
      </c>
      <c r="J16" s="89" t="str">
        <f>IF(ISBLANK('Enter Priorities'!B54)," ",'Enter Priorities'!B54)</f>
        <v xml:space="preserve"> </v>
      </c>
      <c r="K16" s="94">
        <f>IF(ISBLANK('Enter Priorities'!B54),0,VLOOKUP(J16,'Enter Priorities'!$B$5:$Q$57,16,FALSE))</f>
        <v>0</v>
      </c>
      <c r="L16" s="93">
        <f t="shared" si="2"/>
        <v>11</v>
      </c>
      <c r="N16" s="90" t="s">
        <v>25</v>
      </c>
      <c r="O16" s="94">
        <f>VLOOKUP(N16,'Enter Priorities'!$B$5:$Q$57,16,FALSE)</f>
        <v>12</v>
      </c>
      <c r="P16" s="93">
        <f>_xlfn.RANK.EQ(Table36[[#This Row],[Score]],Table36[Score])</f>
        <v>14</v>
      </c>
    </row>
    <row r="17" spans="2:16" ht="42.75" x14ac:dyDescent="0.25">
      <c r="B17" s="91" t="s">
        <v>49</v>
      </c>
      <c r="C17" s="96">
        <f>VLOOKUP(B17,'Enter Priorities'!$B$5:$Q$57,16,FALSE)</f>
        <v>12</v>
      </c>
      <c r="D17" s="95">
        <f t="shared" si="0"/>
        <v>9</v>
      </c>
      <c r="F17" s="91" t="s">
        <v>34</v>
      </c>
      <c r="G17" s="95">
        <f>VLOOKUP(F17,'Enter Priorities'!$B$5:$Q$57,16,FALSE)</f>
        <v>20</v>
      </c>
      <c r="H17" s="97">
        <f t="shared" si="1"/>
        <v>8</v>
      </c>
      <c r="J17" s="89" t="str">
        <f>IF(ISBLANK('Enter Priorities'!B55)," ",'Enter Priorities'!B55)</f>
        <v xml:space="preserve"> </v>
      </c>
      <c r="K17" s="94">
        <f>IF(ISBLANK('Enter Priorities'!B55),0,VLOOKUP(J17,'Enter Priorities'!$B$5:$Q$57,16,FALSE))</f>
        <v>0</v>
      </c>
      <c r="L17" s="93">
        <f t="shared" si="2"/>
        <v>11</v>
      </c>
      <c r="N17" s="90" t="s">
        <v>97</v>
      </c>
      <c r="O17" s="94">
        <f>VLOOKUP(N17,'Enter Priorities'!$B$5:$Q$57,16,FALSE)</f>
        <v>12</v>
      </c>
      <c r="P17" s="93">
        <f>_xlfn.RANK.EQ(Table36[[#This Row],[Score]],Table36[Score])</f>
        <v>14</v>
      </c>
    </row>
    <row r="18" spans="2:16" ht="42.75" x14ac:dyDescent="0.25">
      <c r="B18" s="45"/>
      <c r="J18" s="89" t="str">
        <f>IF(ISBLANK('Enter Priorities'!B56)," ",'Enter Priorities'!B56)</f>
        <v xml:space="preserve"> </v>
      </c>
      <c r="K18" s="94">
        <f>IF(ISBLANK('Enter Priorities'!B56),0,VLOOKUP(J18,'Enter Priorities'!$B$5:$Q$57,16,FALSE))</f>
        <v>0</v>
      </c>
      <c r="L18" s="93">
        <f t="shared" si="2"/>
        <v>11</v>
      </c>
      <c r="N18" s="90" t="s">
        <v>62</v>
      </c>
      <c r="O18" s="94">
        <f>IF(ISBLANK('Enter Priorities'!F50)," ",VLOOKUP(N18,'Enter Priorities'!$B$5:$Q$57,16,FALSE))</f>
        <v>12</v>
      </c>
      <c r="P18" s="93">
        <f>_xlfn.RANK.EQ(Table36[[#This Row],[Score]],Table36[Score])</f>
        <v>14</v>
      </c>
    </row>
    <row r="19" spans="2:16" ht="42.75" x14ac:dyDescent="0.25">
      <c r="B19" s="45"/>
      <c r="J19" s="89" t="str">
        <f>IF(ISBLANK('Enter Priorities'!B57)," ",'Enter Priorities'!B57)</f>
        <v xml:space="preserve"> </v>
      </c>
      <c r="K19" s="95">
        <f>IF(ISBLANK('Enter Priorities'!B57),0,VLOOKUP(J19,'Enter Priorities'!$B$5:$Q$57,16,FALSE))</f>
        <v>0</v>
      </c>
      <c r="L19" s="97">
        <f t="shared" si="2"/>
        <v>11</v>
      </c>
      <c r="N19" s="90" t="s">
        <v>63</v>
      </c>
      <c r="O19" s="95">
        <f>IF(ISBLANK('Enter Priorities'!F51),0,VLOOKUP(N19,'Enter Priorities'!$B$5:$Q$57,16,FALSE))</f>
        <v>12</v>
      </c>
      <c r="P19" s="97">
        <f>_xlfn.RANK.EQ(Table36[[#This Row],[Score]],Table36[Score])</f>
        <v>14</v>
      </c>
    </row>
    <row r="20" spans="2:16" ht="28.5" x14ac:dyDescent="0.25">
      <c r="B20" s="46"/>
      <c r="N20" s="90" t="s">
        <v>64</v>
      </c>
      <c r="O20" s="94">
        <f>IF(ISBLANK('Enter Priorities'!F52),0,VLOOKUP(N20,'Enter Priorities'!$B$5:$Q$57,16,FALSE))</f>
        <v>12</v>
      </c>
      <c r="P20" s="97">
        <f>_xlfn.RANK.EQ(Table36[[#This Row],[Score]],Table36[Score])</f>
        <v>14</v>
      </c>
    </row>
    <row r="21" spans="2:16" x14ac:dyDescent="0.25">
      <c r="B21" s="45"/>
      <c r="N21" s="90" t="s">
        <v>33</v>
      </c>
      <c r="O21" s="94">
        <f>IF(ISBLANK('Enter Priorities'!F58),0,VLOOKUP(N21,'Enter Priorities'!$B$5:$Q$57,16,FALSE))</f>
        <v>0</v>
      </c>
      <c r="P21" s="97">
        <f>_xlfn.RANK.EQ(Table36[[#This Row],[Score]],Table36[Score])</f>
        <v>20</v>
      </c>
    </row>
    <row r="22" spans="2:16" ht="57" x14ac:dyDescent="0.25">
      <c r="B22" s="45"/>
      <c r="N22" s="90" t="s">
        <v>35</v>
      </c>
      <c r="O22" s="94">
        <f>IF(ISBLANK('Enter Priorities'!F59),0,VLOOKUP(N22,'Enter Priorities'!$B$5:$Q$57,16,FALSE))</f>
        <v>0</v>
      </c>
      <c r="P22" s="97">
        <f>_xlfn.RANK.EQ(Table36[[#This Row],[Score]],Table36[Score])</f>
        <v>20</v>
      </c>
    </row>
    <row r="23" spans="2:16" x14ac:dyDescent="0.25">
      <c r="B23" s="45"/>
      <c r="N23" s="90" t="s">
        <v>22</v>
      </c>
      <c r="O23" s="94">
        <f>IF(ISBLANK('Enter Priorities'!F60),0,VLOOKUP(N23,'Enter Priorities'!$B$5:$Q$57,16,FALSE))</f>
        <v>0</v>
      </c>
      <c r="P23" s="97">
        <f>_xlfn.RANK.EQ(Table36[[#This Row],[Score]],Table36[Score])</f>
        <v>20</v>
      </c>
    </row>
    <row r="24" spans="2:16" ht="28.5" x14ac:dyDescent="0.25">
      <c r="B24" s="46"/>
      <c r="N24" s="90" t="s">
        <v>27</v>
      </c>
      <c r="O24" s="94">
        <f>IF(ISBLANK('Enter Priorities'!F61),0,VLOOKUP(N24,'Enter Priorities'!$B$5:$Q$57,16,FALSE))</f>
        <v>0</v>
      </c>
      <c r="P24" s="97">
        <f>_xlfn.RANK.EQ(Table36[[#This Row],[Score]],Table36[Score])</f>
        <v>20</v>
      </c>
    </row>
    <row r="25" spans="2:16" ht="28.5" x14ac:dyDescent="0.25">
      <c r="B25" s="45"/>
      <c r="N25" s="90" t="s">
        <v>31</v>
      </c>
      <c r="O25" s="94">
        <f>IF(ISBLANK('Enter Priorities'!F62),0,VLOOKUP(N25,'Enter Priorities'!$B$5:$Q$57,16,FALSE))</f>
        <v>0</v>
      </c>
      <c r="P25" s="97">
        <f>_xlfn.RANK.EQ(Table36[[#This Row],[Score]],Table36[Score])</f>
        <v>20</v>
      </c>
    </row>
    <row r="26" spans="2:16" ht="28.5" x14ac:dyDescent="0.25">
      <c r="B26" s="45"/>
      <c r="N26" s="90" t="s">
        <v>32</v>
      </c>
      <c r="O26" s="94">
        <f>IF(ISBLANK('Enter Priorities'!F63),0,VLOOKUP(N26,'Enter Priorities'!$B$5:$Q$57,16,FALSE))</f>
        <v>0</v>
      </c>
      <c r="P26" s="97">
        <f>_xlfn.RANK.EQ(Table36[[#This Row],[Score]],Table36[Score])</f>
        <v>20</v>
      </c>
    </row>
    <row r="27" spans="2:16" x14ac:dyDescent="0.25">
      <c r="B27" s="45"/>
      <c r="N27" s="90" t="s">
        <v>44</v>
      </c>
      <c r="O27" s="94">
        <f>IF(ISBLANK('Enter Priorities'!F64),0,VLOOKUP(N27,'Enter Priorities'!$B$5:$Q$57,16,FALSE))</f>
        <v>0</v>
      </c>
      <c r="P27" s="97">
        <f>_xlfn.RANK.EQ(Table36[[#This Row],[Score]],Table36[Score])</f>
        <v>20</v>
      </c>
    </row>
    <row r="28" spans="2:16" x14ac:dyDescent="0.25">
      <c r="B28" s="45"/>
      <c r="N28" s="90" t="s">
        <v>46</v>
      </c>
      <c r="O28" s="94">
        <f>IF(ISBLANK('Enter Priorities'!F65),0,VLOOKUP(N28,'Enter Priorities'!$B$5:$Q$57,16,FALSE))</f>
        <v>0</v>
      </c>
      <c r="P28" s="97">
        <f>_xlfn.RANK.EQ(Table36[[#This Row],[Score]],Table36[Score])</f>
        <v>20</v>
      </c>
    </row>
    <row r="29" spans="2:16" x14ac:dyDescent="0.25">
      <c r="B29" s="45"/>
      <c r="N29" s="90" t="s">
        <v>47</v>
      </c>
      <c r="O29" s="94">
        <f>IF(ISBLANK('Enter Priorities'!F66),0,VLOOKUP(N29,'Enter Priorities'!$B$5:$Q$57,16,FALSE))</f>
        <v>0</v>
      </c>
      <c r="P29" s="97">
        <f>_xlfn.RANK.EQ(Table36[[#This Row],[Score]],Table36[Score])</f>
        <v>20</v>
      </c>
    </row>
    <row r="30" spans="2:16" ht="42.75" x14ac:dyDescent="0.25">
      <c r="B30" s="45"/>
      <c r="N30" s="90" t="s">
        <v>48</v>
      </c>
      <c r="O30" s="94">
        <f>IF(ISBLANK('Enter Priorities'!F67),0,VLOOKUP(N30,'Enter Priorities'!$B$5:$Q$57,16,FALSE))</f>
        <v>0</v>
      </c>
      <c r="P30" s="97">
        <f>_xlfn.RANK.EQ(Table36[[#This Row],[Score]],Table36[Score])</f>
        <v>20</v>
      </c>
    </row>
    <row r="31" spans="2:16" ht="42.75" x14ac:dyDescent="0.25">
      <c r="B31" s="45"/>
      <c r="N31" s="90" t="s">
        <v>49</v>
      </c>
      <c r="O31" s="94">
        <f>IF(ISBLANK('Enter Priorities'!F68),0,VLOOKUP(N31,'Enter Priorities'!$B$5:$Q$57,16,FALSE))</f>
        <v>0</v>
      </c>
      <c r="P31" s="97">
        <f>_xlfn.RANK.EQ(Table36[[#This Row],[Score]],Table36[Score])</f>
        <v>20</v>
      </c>
    </row>
    <row r="32" spans="2:16" ht="114" x14ac:dyDescent="0.25">
      <c r="B32" s="45"/>
      <c r="N32" s="91" t="s">
        <v>104</v>
      </c>
      <c r="O32" s="94">
        <f>IF(ISBLANK('Enter Priorities'!F69),0,VLOOKUP(N32,'Enter Priorities'!$B$5:$Q$57,16,FALSE))</f>
        <v>0</v>
      </c>
      <c r="P32" s="93">
        <f>_xlfn.RANK.EQ(Table36[[#This Row],[Score]],Table36[Score])</f>
        <v>20</v>
      </c>
    </row>
    <row r="33" spans="2:16" ht="28.5" x14ac:dyDescent="0.25">
      <c r="B33" s="45"/>
      <c r="N33" s="90" t="s">
        <v>34</v>
      </c>
      <c r="O33" s="94">
        <f>IF(ISBLANK('Enter Priorities'!F70),0,VLOOKUP(N33,'Enter Priorities'!$B$5:$Q$57,16,FALSE))</f>
        <v>0</v>
      </c>
      <c r="P33" s="97">
        <f>_xlfn.RANK.EQ(Table36[[#This Row],[Score]],Table36[Score])</f>
        <v>20</v>
      </c>
    </row>
    <row r="34" spans="2:16" x14ac:dyDescent="0.25">
      <c r="N34" s="92" t="s">
        <v>42</v>
      </c>
      <c r="O34" s="94">
        <f>IF(ISBLANK('Enter Priorities'!F71),0,VLOOKUP(N34,'Enter Priorities'!$B$5:$Q$57,16,FALSE))</f>
        <v>0</v>
      </c>
      <c r="P34" s="97">
        <f>_xlfn.RANK.EQ(Table36[[#This Row],[Score]],Table36[Score])</f>
        <v>20</v>
      </c>
    </row>
    <row r="35" spans="2:16" ht="28.5" x14ac:dyDescent="0.25">
      <c r="N35" s="92" t="s">
        <v>43</v>
      </c>
      <c r="O35" s="94">
        <f>IF(ISBLANK('Enter Priorities'!F72),0,VLOOKUP(N35,'Enter Priorities'!$B$5:$Q$57,16,FALSE))</f>
        <v>0</v>
      </c>
      <c r="P35" s="97">
        <f>_xlfn.RANK.EQ(Table36[[#This Row],[Score]],Table36[Score])</f>
        <v>20</v>
      </c>
    </row>
    <row r="36" spans="2:16" ht="28.5" x14ac:dyDescent="0.25">
      <c r="N36" s="92" t="s">
        <v>41</v>
      </c>
      <c r="O36" s="94">
        <f>IF(ISBLANK('Enter Priorities'!F73),0,VLOOKUP(N36,'Enter Priorities'!$B$5:$Q$57,16,FALSE))</f>
        <v>0</v>
      </c>
      <c r="P36" s="97">
        <f>_xlfn.RANK.EQ(Table36[[#This Row],[Score]],Table36[Score])</f>
        <v>20</v>
      </c>
    </row>
    <row r="37" spans="2:16" ht="28.5" x14ac:dyDescent="0.25">
      <c r="N37" s="92" t="s">
        <v>51</v>
      </c>
      <c r="O37" s="94">
        <f>IF(ISBLANK('Enter Priorities'!F74),0,VLOOKUP(N37,'Enter Priorities'!$B$5:$Q$57,16,FALSE))</f>
        <v>0</v>
      </c>
      <c r="P37" s="97">
        <f>_xlfn.RANK.EQ(Table36[[#This Row],[Score]],Table36[Score])</f>
        <v>20</v>
      </c>
    </row>
    <row r="38" spans="2:16" ht="28.5" x14ac:dyDescent="0.25">
      <c r="N38" s="92" t="s">
        <v>52</v>
      </c>
      <c r="O38" s="94">
        <f>IF(ISBLANK('Enter Priorities'!F75),0,VLOOKUP(N38,'Enter Priorities'!$B$5:$Q$57,16,FALSE))</f>
        <v>0</v>
      </c>
      <c r="P38" s="97">
        <f>_xlfn.RANK.EQ(Table36[[#This Row],[Score]],Table36[Score])</f>
        <v>20</v>
      </c>
    </row>
    <row r="39" spans="2:16" ht="28.5" x14ac:dyDescent="0.25">
      <c r="N39" s="92" t="s">
        <v>53</v>
      </c>
      <c r="O39" s="94">
        <f>IF(ISBLANK('Enter Priorities'!F76),0,VLOOKUP(N39,'Enter Priorities'!$B$5:$Q$57,16,FALSE))</f>
        <v>0</v>
      </c>
      <c r="P39" s="97">
        <f>_xlfn.RANK.EQ(Table36[[#This Row],[Score]],Table36[Score])</f>
        <v>20</v>
      </c>
    </row>
    <row r="40" spans="2:16" x14ac:dyDescent="0.25">
      <c r="N40" s="92" t="s">
        <v>54</v>
      </c>
      <c r="O40" s="94">
        <f>IF(ISBLANK('Enter Priorities'!F77),0,VLOOKUP(N40,'Enter Priorities'!$B$5:$Q$57,16,FALSE))</f>
        <v>0</v>
      </c>
      <c r="P40" s="97">
        <f>_xlfn.RANK.EQ(Table36[[#This Row],[Score]],Table36[Score])</f>
        <v>20</v>
      </c>
    </row>
    <row r="41" spans="2:16" x14ac:dyDescent="0.25">
      <c r="N41" s="92" t="s">
        <v>55</v>
      </c>
      <c r="O41" s="94">
        <f>IF(ISBLANK('Enter Priorities'!F78),0,VLOOKUP(N41,'Enter Priorities'!$B$5:$Q$57,16,FALSE))</f>
        <v>0</v>
      </c>
      <c r="P41" s="97">
        <f>_xlfn.RANK.EQ(Table36[[#This Row],[Score]],Table36[Score])</f>
        <v>20</v>
      </c>
    </row>
    <row r="42" spans="2:16" x14ac:dyDescent="0.25">
      <c r="N42" s="92" t="s">
        <v>65</v>
      </c>
      <c r="O42" s="94">
        <f>IF(ISBLANK('Enter Priorities'!F79),0,VLOOKUP(N42,'Enter Priorities'!$B$5:$Q$57,16,FALSE))</f>
        <v>0</v>
      </c>
      <c r="P42" s="97">
        <f>_xlfn.RANK.EQ(Table36[[#This Row],[Score]],Table36[Score])</f>
        <v>20</v>
      </c>
    </row>
    <row r="43" spans="2:16" x14ac:dyDescent="0.25">
      <c r="N43" s="92" t="s">
        <v>66</v>
      </c>
      <c r="O43" s="94">
        <f>IF(ISBLANK('Enter Priorities'!F80),0,VLOOKUP(N43,'Enter Priorities'!$B$5:$Q$57,16,FALSE))</f>
        <v>0</v>
      </c>
      <c r="P43" s="97">
        <f>_xlfn.RANK.EQ(Table36[[#This Row],[Score]],Table36[Score])</f>
        <v>20</v>
      </c>
    </row>
    <row r="44" spans="2:16" x14ac:dyDescent="0.25">
      <c r="N44" s="92" t="str">
        <f t="shared" ref="N44:N51" si="3">J13</f>
        <v xml:space="preserve"> </v>
      </c>
      <c r="O44" s="94">
        <f>IF(ISBLANK('Enter Priorities'!F81),0,VLOOKUP(N44,'Enter Priorities'!$B$5:$Q$57,16,FALSE))</f>
        <v>0</v>
      </c>
      <c r="P44" s="97">
        <f>_xlfn.RANK.EQ(Table36[[#This Row],[Score]],Table36[Score])</f>
        <v>20</v>
      </c>
    </row>
    <row r="45" spans="2:16" x14ac:dyDescent="0.25">
      <c r="N45" s="92" t="str">
        <f t="shared" si="3"/>
        <v xml:space="preserve"> </v>
      </c>
      <c r="O45" s="94">
        <f>IF(ISBLANK('Enter Priorities'!F82),0,VLOOKUP(N45,'Enter Priorities'!$B$5:$Q$57,16,FALSE))</f>
        <v>0</v>
      </c>
      <c r="P45" s="97">
        <f>_xlfn.RANK.EQ(Table36[[#This Row],[Score]],Table36[Score])</f>
        <v>20</v>
      </c>
    </row>
    <row r="46" spans="2:16" x14ac:dyDescent="0.25">
      <c r="N46" s="92" t="str">
        <f t="shared" si="3"/>
        <v xml:space="preserve"> </v>
      </c>
      <c r="O46" s="94">
        <f>IF(ISBLANK('Enter Priorities'!F83),0,VLOOKUP(N46,'Enter Priorities'!$B$5:$Q$57,16,FALSE))</f>
        <v>0</v>
      </c>
      <c r="P46" s="97">
        <f>_xlfn.RANK.EQ(Table36[[#This Row],[Score]],Table36[Score])</f>
        <v>20</v>
      </c>
    </row>
    <row r="47" spans="2:16" x14ac:dyDescent="0.25">
      <c r="N47" s="92" t="str">
        <f t="shared" si="3"/>
        <v xml:space="preserve"> </v>
      </c>
      <c r="O47" s="94">
        <f>IF(ISBLANK('Enter Priorities'!F84),0,VLOOKUP(N47,'Enter Priorities'!$B$5:$Q$57,16,FALSE))</f>
        <v>0</v>
      </c>
      <c r="P47" s="97">
        <f>_xlfn.RANK.EQ(Table36[[#This Row],[Score]],Table36[Score])</f>
        <v>20</v>
      </c>
    </row>
    <row r="48" spans="2:16" x14ac:dyDescent="0.25">
      <c r="N48" s="92" t="str">
        <f t="shared" si="3"/>
        <v xml:space="preserve"> </v>
      </c>
      <c r="O48" s="94">
        <f>IF(ISBLANK('Enter Priorities'!F85),0,VLOOKUP(N48,'Enter Priorities'!$B$5:$Q$57,16,FALSE))</f>
        <v>0</v>
      </c>
      <c r="P48" s="97">
        <f>_xlfn.RANK.EQ(Table36[[#This Row],[Score]],Table36[Score])</f>
        <v>20</v>
      </c>
    </row>
    <row r="49" spans="14:16" x14ac:dyDescent="0.25">
      <c r="N49" s="92" t="str">
        <f t="shared" si="3"/>
        <v xml:space="preserve"> </v>
      </c>
      <c r="O49" s="94">
        <f>IF(ISBLANK('Enter Priorities'!F86),0,VLOOKUP(N49,'Enter Priorities'!$B$5:$Q$57,16,FALSE))</f>
        <v>0</v>
      </c>
      <c r="P49" s="97">
        <f>_xlfn.RANK.EQ(Table36[[#This Row],[Score]],Table36[Score])</f>
        <v>20</v>
      </c>
    </row>
    <row r="50" spans="14:16" x14ac:dyDescent="0.25">
      <c r="N50" s="92" t="str">
        <f t="shared" si="3"/>
        <v xml:space="preserve"> </v>
      </c>
      <c r="O50" s="95">
        <f>IF(ISBLANK('Enter Priorities'!F87),0,VLOOKUP(N50,'Enter Priorities'!$B$5:$Q$57,16,FALSE))</f>
        <v>0</v>
      </c>
      <c r="P50" s="97">
        <f>_xlfn.RANK.EQ(Table36[[#This Row],[Score]],Table36[Score])</f>
        <v>20</v>
      </c>
    </row>
    <row r="51" spans="14:16" x14ac:dyDescent="0.25">
      <c r="N51" s="121">
        <f t="shared" si="3"/>
        <v>0</v>
      </c>
      <c r="O51" s="95">
        <f>IF(ISBLANK('Enter Priorities'!F88),0,VLOOKUP(N51,'Enter Priorities'!$B$5:$Q$57,16,FALSE))</f>
        <v>0</v>
      </c>
      <c r="P51" s="97">
        <f>_xlfn.RANK.EQ(Table36[[#This Row],[Score]],Table36[Score])</f>
        <v>20</v>
      </c>
    </row>
  </sheetData>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5" workbookViewId="0">
      <selection activeCell="A40" sqref="A40:A42"/>
    </sheetView>
  </sheetViews>
  <sheetFormatPr defaultRowHeight="15" x14ac:dyDescent="0.25"/>
  <cols>
    <col min="1" max="1" width="48.7109375" style="83" customWidth="1"/>
    <col min="2" max="2" width="24.42578125" style="81" customWidth="1"/>
    <col min="3" max="3" width="29.140625" customWidth="1"/>
    <col min="4" max="4" width="19" customWidth="1"/>
  </cols>
  <sheetData>
    <row r="1" spans="1:2" x14ac:dyDescent="0.25">
      <c r="A1" s="82" t="s">
        <v>8</v>
      </c>
      <c r="B1" s="80" t="s">
        <v>67</v>
      </c>
    </row>
    <row r="2" spans="1:2" x14ac:dyDescent="0.25">
      <c r="A2" s="83" t="s">
        <v>74</v>
      </c>
      <c r="B2" s="81">
        <v>10</v>
      </c>
    </row>
    <row r="3" spans="1:2" x14ac:dyDescent="0.25">
      <c r="A3" s="83" t="s">
        <v>75</v>
      </c>
      <c r="B3" s="81">
        <v>7</v>
      </c>
    </row>
    <row r="4" spans="1:2" x14ac:dyDescent="0.25">
      <c r="A4" s="83" t="s">
        <v>76</v>
      </c>
      <c r="B4" s="81">
        <v>5</v>
      </c>
    </row>
    <row r="5" spans="1:2" x14ac:dyDescent="0.25">
      <c r="A5" s="83" t="s">
        <v>77</v>
      </c>
      <c r="B5" s="81">
        <v>0</v>
      </c>
    </row>
    <row r="7" spans="1:2" x14ac:dyDescent="0.25">
      <c r="A7" s="82" t="s">
        <v>68</v>
      </c>
      <c r="B7" s="80" t="s">
        <v>67</v>
      </c>
    </row>
    <row r="8" spans="1:2" x14ac:dyDescent="0.25">
      <c r="A8" s="83" t="s">
        <v>78</v>
      </c>
      <c r="B8" s="81">
        <v>10</v>
      </c>
    </row>
    <row r="9" spans="1:2" x14ac:dyDescent="0.25">
      <c r="A9" s="83" t="s">
        <v>79</v>
      </c>
      <c r="B9" s="81">
        <v>7</v>
      </c>
    </row>
    <row r="10" spans="1:2" x14ac:dyDescent="0.25">
      <c r="A10" s="83" t="s">
        <v>80</v>
      </c>
      <c r="B10" s="81">
        <v>3</v>
      </c>
    </row>
    <row r="11" spans="1:2" x14ac:dyDescent="0.25">
      <c r="A11" s="83" t="s">
        <v>81</v>
      </c>
      <c r="B11" s="81">
        <v>0</v>
      </c>
    </row>
    <row r="13" spans="1:2" x14ac:dyDescent="0.25">
      <c r="A13" s="82" t="s">
        <v>69</v>
      </c>
      <c r="B13" s="80" t="s">
        <v>67</v>
      </c>
    </row>
    <row r="14" spans="1:2" x14ac:dyDescent="0.25">
      <c r="A14" s="83" t="s">
        <v>82</v>
      </c>
      <c r="B14" s="81">
        <v>10</v>
      </c>
    </row>
    <row r="15" spans="1:2" x14ac:dyDescent="0.25">
      <c r="A15" s="83" t="s">
        <v>83</v>
      </c>
      <c r="B15" s="81">
        <v>7</v>
      </c>
    </row>
    <row r="16" spans="1:2" x14ac:dyDescent="0.25">
      <c r="A16" s="83" t="s">
        <v>84</v>
      </c>
      <c r="B16" s="81">
        <v>5</v>
      </c>
    </row>
    <row r="17" spans="1:2" x14ac:dyDescent="0.25">
      <c r="A17" s="83" t="s">
        <v>85</v>
      </c>
      <c r="B17" s="81">
        <v>2</v>
      </c>
    </row>
    <row r="19" spans="1:2" x14ac:dyDescent="0.25">
      <c r="A19" s="82" t="s">
        <v>115</v>
      </c>
      <c r="B19" s="80" t="s">
        <v>67</v>
      </c>
    </row>
    <row r="20" spans="1:2" x14ac:dyDescent="0.25">
      <c r="A20" s="83" t="s">
        <v>116</v>
      </c>
      <c r="B20" s="81">
        <v>10</v>
      </c>
    </row>
    <row r="21" spans="1:2" x14ac:dyDescent="0.25">
      <c r="A21" s="83">
        <v>7</v>
      </c>
      <c r="B21" s="81">
        <v>7</v>
      </c>
    </row>
    <row r="22" spans="1:2" x14ac:dyDescent="0.25">
      <c r="A22" s="83">
        <v>5</v>
      </c>
      <c r="B22" s="81">
        <v>5</v>
      </c>
    </row>
    <row r="23" spans="1:2" x14ac:dyDescent="0.25">
      <c r="A23" s="83" t="s">
        <v>117</v>
      </c>
      <c r="B23" s="81">
        <v>3</v>
      </c>
    </row>
    <row r="25" spans="1:2" ht="30" x14ac:dyDescent="0.25">
      <c r="A25" s="82" t="s">
        <v>70</v>
      </c>
      <c r="B25" s="80" t="s">
        <v>67</v>
      </c>
    </row>
    <row r="26" spans="1:2" x14ac:dyDescent="0.25">
      <c r="A26" s="83" t="s">
        <v>86</v>
      </c>
      <c r="B26" s="81">
        <v>10</v>
      </c>
    </row>
    <row r="27" spans="1:2" x14ac:dyDescent="0.25">
      <c r="A27" s="83" t="s">
        <v>87</v>
      </c>
      <c r="B27" s="81">
        <v>0</v>
      </c>
    </row>
    <row r="29" spans="1:2" ht="45" x14ac:dyDescent="0.25">
      <c r="A29" s="82" t="s">
        <v>71</v>
      </c>
      <c r="B29" s="80" t="s">
        <v>67</v>
      </c>
    </row>
    <row r="30" spans="1:2" x14ac:dyDescent="0.25">
      <c r="A30" s="83" t="s">
        <v>88</v>
      </c>
      <c r="B30" s="81">
        <v>10</v>
      </c>
    </row>
    <row r="31" spans="1:2" x14ac:dyDescent="0.25">
      <c r="A31" s="83" t="s">
        <v>89</v>
      </c>
      <c r="B31" s="81">
        <v>7</v>
      </c>
    </row>
    <row r="32" spans="1:2" x14ac:dyDescent="0.25">
      <c r="A32" s="83" t="s">
        <v>90</v>
      </c>
      <c r="B32" s="81">
        <v>3</v>
      </c>
    </row>
    <row r="33" spans="1:2" x14ac:dyDescent="0.25">
      <c r="A33" s="83" t="s">
        <v>91</v>
      </c>
      <c r="B33" s="81">
        <v>0</v>
      </c>
    </row>
    <row r="35" spans="1:2" x14ac:dyDescent="0.25">
      <c r="A35" s="82" t="s">
        <v>72</v>
      </c>
      <c r="B35" s="80" t="s">
        <v>67</v>
      </c>
    </row>
    <row r="36" spans="1:2" x14ac:dyDescent="0.25">
      <c r="A36" s="83" t="s">
        <v>92</v>
      </c>
      <c r="B36" s="81">
        <v>10</v>
      </c>
    </row>
    <row r="37" spans="1:2" x14ac:dyDescent="0.25">
      <c r="A37" s="83" t="s">
        <v>93</v>
      </c>
      <c r="B37" s="81">
        <v>0</v>
      </c>
    </row>
    <row r="39" spans="1:2" x14ac:dyDescent="0.25">
      <c r="A39" s="82" t="s">
        <v>73</v>
      </c>
      <c r="B39" s="80" t="s">
        <v>67</v>
      </c>
    </row>
    <row r="40" spans="1:2" x14ac:dyDescent="0.25">
      <c r="A40" s="83" t="s">
        <v>94</v>
      </c>
      <c r="B40" s="81">
        <v>10</v>
      </c>
    </row>
    <row r="41" spans="1:2" x14ac:dyDescent="0.25">
      <c r="A41" s="83" t="s">
        <v>95</v>
      </c>
      <c r="B41" s="81">
        <v>5</v>
      </c>
    </row>
    <row r="42" spans="1:2" x14ac:dyDescent="0.25">
      <c r="A42" s="83" t="s">
        <v>96</v>
      </c>
      <c r="B42" s="81">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3DBBE3F263C66345A86DA0FA1F5ED295" ma:contentTypeVersion="1" ma:contentTypeDescription="Create a new document." ma:contentTypeScope="" ma:versionID="e1efcae17eb8d1773e1f7de6bef734c5">
  <xsd:schema xmlns:xsd="http://www.w3.org/2001/XMLSchema" xmlns:xs="http://www.w3.org/2001/XMLSchema" xmlns:p="http://schemas.microsoft.com/office/2006/metadata/properties" xmlns:ns2="8deaf124-b6c3-4cdf-8853-9889215b15dc" xmlns:ns3="a6a4722c-20f9-4636-b100-49e6f34cc1d5" targetNamespace="http://schemas.microsoft.com/office/2006/metadata/properties" ma:root="true" ma:fieldsID="f50add15eef5d9c23d91f0ddbb1e3068" ns2:_="" ns3:_="">
    <xsd:import namespace="8deaf124-b6c3-4cdf-8853-9889215b15dc"/>
    <xsd:import namespace="a6a4722c-20f9-4636-b100-49e6f34cc1d5"/>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af124-b6c3-4cdf-8853-9889215b15dc" elementFormDefault="qualified">
    <xsd:import namespace="http://schemas.microsoft.com/office/2006/documentManagement/types"/>
    <xsd:import namespace="http://schemas.microsoft.com/office/infopath/2007/PartnerControls"/>
    <xsd:element name="o10fb58b6f1b4237af11b5fc8dde9845" ma:index="8" nillable="true" ma:taxonomy="true" ma:internalName="o10fb58b6f1b4237af11b5fc8dde9845" ma:taxonomyFieldName="Center_x0020_Keywords" ma:displayName="Center Keywords" ma:default="" ma:fieldId="{810fb58b-6f1b-4237-af11-b5fc8dde9845}" ma:taxonomyMulti="true" ma:sspId="c33b9d63-b2b8-4e14-927a-26baaa9e7d46" ma:termSetId="07784249-18e1-42a3-b8c4-80cc2e61d788"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539836eb-73d5-4e70-89f8-2b619bedc4ec}" ma:internalName="TaxCatchAll" ma:showField="CatchAllData"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539836eb-73d5-4e70-89f8-2b619bedc4ec}" ma:internalName="TaxCatchAllLabel" ma:readOnly="true" ma:showField="CatchAllDataLabel"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taxonomy="true" ma:internalName="de41ccc7d4784b11bfed8e20bf75ca01" ma:taxonomyFieldName="Focus_x0020_Areas" ma:displayName="Focus Areas" ma:default="" ma:fieldId="{de41ccc7-d478-4b11-bfed-8e20bf75ca01}" ma:taxonomyMulti="true" ma:sspId="c33b9d63-b2b8-4e14-927a-26baaa9e7d46" ma:termSetId="dd637fa2-13de-409b-afce-e50c3bf2b193" ma:anchorId="00000000-0000-0000-0000-000000000000" ma:open="false" ma:isKeyword="false">
      <xsd:complexType>
        <xsd:sequence>
          <xsd:element ref="pc:Terms" minOccurs="0" maxOccurs="1"/>
        </xsd:sequence>
      </xsd:complexType>
    </xsd:element>
    <xsd:element name="i7c492e22f6d4edeb2075ae5873ec95b" ma:index="14" ma:taxonomy="true" ma:internalName="i7c492e22f6d4edeb2075ae5873ec95b" ma:taxonomyFieldName="Programs" ma:displayName="Programs" ma:default="" ma:fieldId="{27c492e2-2f6d-4ede-b207-5ae5873ec95b}" ma:taxonomyMulti="true" ma:sspId="c33b9d63-b2b8-4e14-927a-26baaa9e7d46" ma:termSetId="f23c33e0-98b5-48db-932d-8d954eda2d2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a4722c-20f9-4636-b100-49e6f34cc1d5" elementFormDefault="qualified">
    <xsd:import namespace="http://schemas.microsoft.com/office/2006/documentManagement/types"/>
    <xsd:import namespace="http://schemas.microsoft.com/office/infopath/2007/PartnerControls"/>
    <xsd:element name="Notes0" ma:index="16" nillable="true" ma:displayName="Notes" ma:internalName="Notes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8deaf124-b6c3-4cdf-8853-9889215b15dc">
      <Value>3</Value>
    </TaxCatchAll>
    <de41ccc7d4784b11bfed8e20bf75ca01 xmlns="8deaf124-b6c3-4cdf-8853-9889215b15dc">
      <Terms xmlns="http://schemas.microsoft.com/office/infopath/2007/PartnerControls"/>
    </de41ccc7d4784b11bfed8e20bf75ca01>
    <i7c492e22f6d4edeb2075ae5873ec95b xmlns="8deaf124-b6c3-4cdf-8853-9889215b15dc">
      <Terms xmlns="http://schemas.microsoft.com/office/infopath/2007/PartnerControls">
        <TermInfo xmlns="http://schemas.microsoft.com/office/infopath/2007/PartnerControls">
          <TermName xmlns="http://schemas.microsoft.com/office/infopath/2007/PartnerControls">TASC</TermName>
          <TermId xmlns="http://schemas.microsoft.com/office/infopath/2007/PartnerControls">6e6d5ca7-4b5a-459e-93db-c9980cf8817f</TermId>
        </TermInfo>
      </Terms>
    </i7c492e22f6d4edeb2075ae5873ec95b>
    <o10fb58b6f1b4237af11b5fc8dde9845 xmlns="8deaf124-b6c3-4cdf-8853-9889215b15dc">
      <Terms xmlns="http://schemas.microsoft.com/office/infopath/2007/PartnerControls"/>
    </o10fb58b6f1b4237af11b5fc8dde9845>
    <Notes0 xmlns="a6a4722c-20f9-4636-b100-49e6f34cc1d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CC1A21-8817-49FE-A79F-627BDD503558}"/>
</file>

<file path=customXml/itemProps2.xml><?xml version="1.0" encoding="utf-8"?>
<ds:datastoreItem xmlns:ds="http://schemas.openxmlformats.org/officeDocument/2006/customXml" ds:itemID="{7C0685A7-9745-4AAC-A180-A5FC6F3D55E1}"/>
</file>

<file path=customXml/itemProps3.xml><?xml version="1.0" encoding="utf-8"?>
<ds:datastoreItem xmlns:ds="http://schemas.openxmlformats.org/officeDocument/2006/customXml" ds:itemID="{8FAA73BF-215E-49B0-9F3C-C19DF50D9421}"/>
</file>

<file path=customXml/itemProps4.xml><?xml version="1.0" encoding="utf-8"?>
<ds:datastoreItem xmlns:ds="http://schemas.openxmlformats.org/officeDocument/2006/customXml" ds:itemID="{1182974A-1C62-4327-A7C3-ACD011D26D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Original</vt:lpstr>
      <vt:lpstr>Introduction and Instructions</vt:lpstr>
      <vt:lpstr>Enter Priorities</vt:lpstr>
      <vt:lpstr>Ordered Priorities</vt:lpstr>
      <vt:lpstr>Scores</vt:lpstr>
      <vt:lpstr>Community</vt:lpstr>
      <vt:lpstr>Enthusiasm</vt:lpstr>
      <vt:lpstr>Harm</vt:lpstr>
      <vt:lpstr>Multiple</vt:lpstr>
      <vt:lpstr>NQF</vt:lpstr>
      <vt:lpstr>Patients</vt:lpstr>
      <vt:lpstr>Performance</vt:lpstr>
      <vt:lpstr>'Introduction and Instructions'!Print_Area</vt:lpstr>
      <vt:lpstr>Requirement</vt:lpstr>
    </vt:vector>
  </TitlesOfParts>
  <Company>Stratis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Prioritization tool</dc:title>
  <dc:creator>mgrafstrom</dc:creator>
  <cp:lastModifiedBy>Setup</cp:lastModifiedBy>
  <cp:lastPrinted>2018-03-20T16:20:08Z</cp:lastPrinted>
  <dcterms:created xsi:type="dcterms:W3CDTF">2016-03-15T22:14:14Z</dcterms:created>
  <dcterms:modified xsi:type="dcterms:W3CDTF">2018-03-20T21:10:25Z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0x0101003DBBE3F263C66345A86DA0FA1F5ED295</vt:lpwstr>
  </property>
  <property fmtid="{D5CDD505-2E9C-101B-9397-08002B2CF9AE}" pid="3" name="Center Keywords">
    <vt:lpwstr/>
  </property>
  <property fmtid="{D5CDD505-2E9C-101B-9397-08002B2CF9AE}" pid="4" name="Programs">
    <vt:lpwstr>3;#TASC|6e6d5ca7-4b5a-459e-93db-c9980cf8817f</vt:lpwstr>
  </property>
  <property fmtid="{D5CDD505-2E9C-101B-9397-08002B2CF9AE}" pid="5" name="Focus Areas">
    <vt:lpwstr/>
  </property>
</Properties>
</file>