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75" yWindow="435" windowWidth="15735" windowHeight="9495" activeTab="0"/>
  </bookViews>
  <sheets>
    <sheet name="Input Sheet" sheetId="1" r:id="rId1"/>
    <sheet name="Physician Need Summary" sheetId="2" r:id="rId2"/>
    <sheet name="Physician Oversupply (Need)" sheetId="3" r:id="rId3"/>
    <sheet name="Oversupply (Need) Detail" sheetId="4" r:id="rId4"/>
  </sheets>
  <definedNames>
    <definedName name="_xlnm.Print_Area" localSheetId="0">'Input Sheet'!$A$1:$F$47</definedName>
    <definedName name="_xlnm.Print_Titles" localSheetId="3">'Oversupply (Need) Detail'!$A:$B</definedName>
  </definedNames>
  <calcPr fullCalcOnLoad="1"/>
</workbook>
</file>

<file path=xl/sharedStrings.xml><?xml version="1.0" encoding="utf-8"?>
<sst xmlns="http://schemas.openxmlformats.org/spreadsheetml/2006/main" count="391" uniqueCount="69">
  <si>
    <t>(population estimate year)</t>
  </si>
  <si>
    <t>PSA POPULATION</t>
  </si>
  <si>
    <t>(primary service area population)</t>
  </si>
  <si>
    <t>Mkt Share Adj Population</t>
  </si>
  <si>
    <t>(adjust for market share, if necessary)</t>
  </si>
  <si>
    <t>SPECIALTY</t>
  </si>
  <si>
    <t>PRIMARY CARE SPECIALTIES</t>
  </si>
  <si>
    <t>FAMILY/GEN PRACTICE</t>
  </si>
  <si>
    <t>(insert number of FTE physicians)</t>
  </si>
  <si>
    <t>INTERNAL MEDICINE</t>
  </si>
  <si>
    <t>PEDIATRICS</t>
  </si>
  <si>
    <t>SUBTOTAL, PRIMARY CARE</t>
  </si>
  <si>
    <t>MEDICAL SUBSPECIALTIES</t>
  </si>
  <si>
    <t>ALLERGY</t>
  </si>
  <si>
    <t>CARDIOLOGY</t>
  </si>
  <si>
    <t>DERMATOLOGY</t>
  </si>
  <si>
    <t>ENDOCRINOLOGY</t>
  </si>
  <si>
    <t>GASTROENTEROLOGY</t>
  </si>
  <si>
    <t>HEM/ONCOLOGY</t>
  </si>
  <si>
    <t>INFECTIOUS DISEASE</t>
  </si>
  <si>
    <t>NEPHROLOGY/HYPERTENSION</t>
  </si>
  <si>
    <t>NEUROLOGY</t>
  </si>
  <si>
    <t>PULMONARY</t>
  </si>
  <si>
    <t>RHEUMATOLOGY</t>
  </si>
  <si>
    <t>SUBTOTAL, MEDICAL SUBSPEC.</t>
  </si>
  <si>
    <t>SURGICAL SPECIALTIES</t>
  </si>
  <si>
    <t>ENT</t>
  </si>
  <si>
    <t>GENERAL SURGERY</t>
  </si>
  <si>
    <t>NEUROSURGERY</t>
  </si>
  <si>
    <t>OB/GYN</t>
  </si>
  <si>
    <t>OPHTHALMOLOGY</t>
  </si>
  <si>
    <t>ORTHOPEDIC SURGERY</t>
  </si>
  <si>
    <t>PLASTIC SURGERY</t>
  </si>
  <si>
    <t>UROLOGY</t>
  </si>
  <si>
    <t>VASCULAR/THORACIC</t>
  </si>
  <si>
    <t>SUBTOTAL, SURGICAL SPEC.</t>
  </si>
  <si>
    <t>OTHER SPECIALTIES</t>
  </si>
  <si>
    <t>PSYCHIATRY</t>
  </si>
  <si>
    <t>PHYSICAL MEDICINE</t>
  </si>
  <si>
    <t>SUBTOTAL, OTHER SPECIALTIES</t>
  </si>
  <si>
    <t>TOTAL, ALL SPECIALTIES</t>
  </si>
  <si>
    <t>GMENAC</t>
  </si>
  <si>
    <t>HICKS &amp; GLENN</t>
  </si>
  <si>
    <t>Group Health Inclusive Staffing</t>
  </si>
  <si>
    <t>1993 AMA ACTUAL U.S. PHYS/POP. RATIOS</t>
  </si>
  <si>
    <t>Physician Demand Indicator</t>
  </si>
  <si>
    <t>Physician Supply Indicator</t>
  </si>
  <si>
    <t>ACTUAL</t>
  </si>
  <si>
    <t>SURPLUS/</t>
  </si>
  <si>
    <t>% SURPLUS/</t>
  </si>
  <si>
    <t>Group Health</t>
  </si>
  <si>
    <t>'93 AMA ACTUAL</t>
  </si>
  <si>
    <t>Demand Indicators</t>
  </si>
  <si>
    <t>Supply Indicator</t>
  </si>
  <si>
    <t>STAFF</t>
  </si>
  <si>
    <t>STANDARD</t>
  </si>
  <si>
    <t>EXPECTED</t>
  </si>
  <si>
    <t>(SHORTAGE)</t>
  </si>
  <si>
    <t>( % SHORTAGE)</t>
  </si>
  <si>
    <t>RATIO</t>
  </si>
  <si>
    <t>Hicks &amp; Glenn</t>
  </si>
  <si>
    <t>Group Hlth.</t>
  </si>
  <si>
    <t>AMA Actual</t>
  </si>
  <si>
    <t>N</t>
  </si>
  <si>
    <t>%</t>
  </si>
  <si>
    <t>*</t>
  </si>
  <si>
    <t>included in internal medicine</t>
  </si>
  <si>
    <t>GROUP HEALTH INCLUSIVE STAFFING</t>
  </si>
  <si>
    <t>2002 Population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</si>
</sst>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%;\ \(0%\)"/>
    <numFmt numFmtId="166" formatCode="#,##0.0;\(#,##0.0\)"/>
    <numFmt numFmtId="167" formatCode="0.0%;\ \(0.0%\)"/>
    <numFmt numFmtId="168" formatCode="0.0"/>
  </numFmts>
  <fonts count="41">
    <font>
      <sz val="10"/>
      <name val="Times New Roman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10" xfId="57" applyFont="1" applyBorder="1" quotePrefix="1">
      <alignment/>
      <protection/>
    </xf>
    <xf numFmtId="0" fontId="0" fillId="0" borderId="11" xfId="57" applyFont="1" applyBorder="1">
      <alignment/>
      <protection/>
    </xf>
    <xf numFmtId="0" fontId="0" fillId="0" borderId="0" xfId="57" applyFont="1" applyBorder="1" applyAlignment="1" applyProtection="1">
      <alignment horizontal="center"/>
      <protection locked="0"/>
    </xf>
    <xf numFmtId="0" fontId="0" fillId="0" borderId="0" xfId="57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1" fillId="0" borderId="12" xfId="57" applyFont="1" applyBorder="1" quotePrefix="1">
      <alignment/>
      <protection/>
    </xf>
    <xf numFmtId="0" fontId="0" fillId="0" borderId="13" xfId="57" applyFont="1" applyBorder="1">
      <alignment/>
      <protection/>
    </xf>
    <xf numFmtId="0" fontId="0" fillId="0" borderId="0" xfId="57" applyFont="1" applyAlignment="1">
      <alignment horizontal="center"/>
      <protection/>
    </xf>
    <xf numFmtId="3" fontId="0" fillId="0" borderId="0" xfId="57" applyNumberFormat="1" applyFont="1">
      <alignment/>
      <protection/>
    </xf>
    <xf numFmtId="3" fontId="0" fillId="0" borderId="0" xfId="57" applyNumberFormat="1" applyFont="1" applyBorder="1" applyProtection="1">
      <alignment/>
      <protection locked="0"/>
    </xf>
    <xf numFmtId="3" fontId="0" fillId="0" borderId="0" xfId="57" applyNumberFormat="1" applyFont="1" applyAlignment="1">
      <alignment horizontal="center"/>
      <protection/>
    </xf>
    <xf numFmtId="3" fontId="0" fillId="0" borderId="0" xfId="44" applyNumberFormat="1" applyFont="1" applyAlignment="1">
      <alignment horizontal="center"/>
    </xf>
    <xf numFmtId="0" fontId="4" fillId="0" borderId="14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5" xfId="57" applyFont="1" applyBorder="1" applyAlignment="1" applyProtection="1">
      <alignment horizontal="center"/>
      <protection locked="0"/>
    </xf>
    <xf numFmtId="0" fontId="4" fillId="0" borderId="15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6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0" fillId="0" borderId="17" xfId="57" applyFont="1" applyBorder="1">
      <alignment/>
      <protection/>
    </xf>
    <xf numFmtId="0" fontId="0" fillId="0" borderId="18" xfId="57" applyFont="1" applyBorder="1" applyProtection="1">
      <alignment/>
      <protection locked="0"/>
    </xf>
    <xf numFmtId="0" fontId="0" fillId="0" borderId="19" xfId="57" applyFont="1" applyBorder="1">
      <alignment/>
      <protection/>
    </xf>
    <xf numFmtId="0" fontId="0" fillId="0" borderId="20" xfId="57" applyFont="1" applyBorder="1">
      <alignment/>
      <protection/>
    </xf>
    <xf numFmtId="0" fontId="4" fillId="33" borderId="16" xfId="57" applyFont="1" applyFill="1" applyBorder="1">
      <alignment/>
      <protection/>
    </xf>
    <xf numFmtId="0" fontId="0" fillId="33" borderId="0" xfId="57" applyFont="1" applyFill="1" applyBorder="1" applyAlignment="1" applyProtection="1">
      <alignment horizontal="center"/>
      <protection locked="0"/>
    </xf>
    <xf numFmtId="0" fontId="0" fillId="33" borderId="21" xfId="57" applyFont="1" applyFill="1" applyBorder="1" applyAlignment="1">
      <alignment horizontal="center"/>
      <protection/>
    </xf>
    <xf numFmtId="0" fontId="0" fillId="0" borderId="16" xfId="57" applyFont="1" applyBorder="1">
      <alignment/>
      <protection/>
    </xf>
    <xf numFmtId="40" fontId="0" fillId="0" borderId="0" xfId="45" applyFont="1" applyBorder="1" applyAlignment="1" applyProtection="1">
      <alignment horizontal="center"/>
      <protection locked="0"/>
    </xf>
    <xf numFmtId="40" fontId="0" fillId="0" borderId="21" xfId="45" applyFont="1" applyBorder="1" applyAlignment="1">
      <alignment horizontal="center"/>
    </xf>
    <xf numFmtId="0" fontId="4" fillId="0" borderId="22" xfId="57" applyFont="1" applyBorder="1">
      <alignment/>
      <protection/>
    </xf>
    <xf numFmtId="0" fontId="0" fillId="0" borderId="22" xfId="57" applyFont="1" applyBorder="1">
      <alignment/>
      <protection/>
    </xf>
    <xf numFmtId="40" fontId="0" fillId="0" borderId="23" xfId="45" applyFont="1" applyBorder="1" applyAlignment="1">
      <alignment horizontal="center"/>
    </xf>
    <xf numFmtId="0" fontId="0" fillId="0" borderId="24" xfId="57" applyFont="1" applyBorder="1">
      <alignment/>
      <protection/>
    </xf>
    <xf numFmtId="0" fontId="0" fillId="0" borderId="25" xfId="57" applyFont="1" applyBorder="1" applyProtection="1">
      <alignment/>
      <protection locked="0"/>
    </xf>
    <xf numFmtId="0" fontId="0" fillId="0" borderId="26" xfId="57" applyFont="1" applyBorder="1">
      <alignment/>
      <protection/>
    </xf>
    <xf numFmtId="40" fontId="0" fillId="33" borderId="0" xfId="45" applyFont="1" applyFill="1" applyBorder="1" applyAlignment="1" applyProtection="1">
      <alignment horizontal="center"/>
      <protection locked="0"/>
    </xf>
    <xf numFmtId="40" fontId="0" fillId="33" borderId="21" xfId="45" applyFont="1" applyFill="1" applyBorder="1" applyAlignment="1">
      <alignment horizontal="center"/>
    </xf>
    <xf numFmtId="0" fontId="0" fillId="0" borderId="27" xfId="57" applyFont="1" applyBorder="1">
      <alignment/>
      <protection/>
    </xf>
    <xf numFmtId="0" fontId="0" fillId="0" borderId="20" xfId="57" applyFont="1" applyBorder="1" applyProtection="1">
      <alignment/>
      <protection locked="0"/>
    </xf>
    <xf numFmtId="0" fontId="0" fillId="0" borderId="28" xfId="57" applyFont="1" applyBorder="1">
      <alignment/>
      <protection/>
    </xf>
    <xf numFmtId="0" fontId="0" fillId="0" borderId="29" xfId="57" applyFont="1" applyBorder="1">
      <alignment/>
      <protection/>
    </xf>
    <xf numFmtId="0" fontId="0" fillId="0" borderId="30" xfId="57" applyFont="1" applyBorder="1" applyProtection="1">
      <alignment/>
      <protection locked="0"/>
    </xf>
    <xf numFmtId="0" fontId="0" fillId="0" borderId="31" xfId="57" applyFont="1" applyBorder="1">
      <alignment/>
      <protection/>
    </xf>
    <xf numFmtId="0" fontId="0" fillId="0" borderId="14" xfId="57" applyFont="1" applyBorder="1">
      <alignment/>
      <protection/>
    </xf>
    <xf numFmtId="0" fontId="5" fillId="0" borderId="16" xfId="57" applyFont="1" applyBorder="1">
      <alignment/>
      <protection/>
    </xf>
    <xf numFmtId="0" fontId="0" fillId="0" borderId="32" xfId="57" applyFont="1" applyBorder="1">
      <alignment/>
      <protection/>
    </xf>
    <xf numFmtId="40" fontId="0" fillId="0" borderId="33" xfId="45" applyFont="1" applyBorder="1" applyAlignment="1">
      <alignment horizontal="center"/>
    </xf>
    <xf numFmtId="0" fontId="1" fillId="0" borderId="34" xfId="57" applyFont="1" applyBorder="1" quotePrefix="1">
      <alignment/>
      <protection/>
    </xf>
    <xf numFmtId="0" fontId="0" fillId="0" borderId="35" xfId="57" applyFont="1" applyBorder="1">
      <alignment/>
      <protection/>
    </xf>
    <xf numFmtId="38" fontId="0" fillId="0" borderId="0" xfId="44" applyFont="1" applyAlignment="1">
      <alignment horizontal="center"/>
    </xf>
    <xf numFmtId="40" fontId="0" fillId="0" borderId="0" xfId="45" applyFont="1" applyAlignment="1">
      <alignment/>
    </xf>
    <xf numFmtId="164" fontId="0" fillId="0" borderId="0" xfId="57" applyNumberFormat="1" applyFont="1">
      <alignment/>
      <protection/>
    </xf>
    <xf numFmtId="165" fontId="0" fillId="0" borderId="0" xfId="57" applyNumberFormat="1" applyFont="1">
      <alignment/>
      <protection/>
    </xf>
    <xf numFmtId="38" fontId="0" fillId="0" borderId="0" xfId="44" applyFont="1" applyAlignment="1">
      <alignment/>
    </xf>
    <xf numFmtId="166" fontId="4" fillId="0" borderId="0" xfId="57" applyNumberFormat="1" applyFont="1">
      <alignment/>
      <protection/>
    </xf>
    <xf numFmtId="165" fontId="4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36" xfId="57" applyNumberFormat="1" applyFont="1" applyBorder="1">
      <alignment/>
      <protection/>
    </xf>
    <xf numFmtId="3" fontId="0" fillId="0" borderId="36" xfId="57" applyNumberFormat="1" applyFont="1" applyBorder="1" applyAlignment="1">
      <alignment horizontal="center"/>
      <protection/>
    </xf>
    <xf numFmtId="3" fontId="0" fillId="0" borderId="36" xfId="44" applyNumberFormat="1" applyFont="1" applyBorder="1" applyAlignment="1">
      <alignment horizontal="center"/>
    </xf>
    <xf numFmtId="40" fontId="0" fillId="0" borderId="36" xfId="45" applyFont="1" applyBorder="1" applyAlignment="1">
      <alignment/>
    </xf>
    <xf numFmtId="3" fontId="1" fillId="0" borderId="36" xfId="57" applyNumberFormat="1" applyFont="1" applyBorder="1" applyAlignment="1">
      <alignment horizontal="right"/>
      <protection/>
    </xf>
    <xf numFmtId="3" fontId="0" fillId="0" borderId="36" xfId="44" applyNumberFormat="1" applyFont="1" applyBorder="1" applyAlignment="1">
      <alignment/>
    </xf>
    <xf numFmtId="3" fontId="0" fillId="0" borderId="11" xfId="44" applyNumberFormat="1" applyFont="1" applyBorder="1" applyAlignment="1">
      <alignment horizontal="center"/>
    </xf>
    <xf numFmtId="3" fontId="4" fillId="0" borderId="0" xfId="57" applyNumberFormat="1" applyFont="1" applyBorder="1">
      <alignment/>
      <protection/>
    </xf>
    <xf numFmtId="3" fontId="4" fillId="0" borderId="0" xfId="44" applyNumberFormat="1" applyFont="1" applyAlignment="1">
      <alignment horizontal="right"/>
    </xf>
    <xf numFmtId="3" fontId="0" fillId="0" borderId="37" xfId="57" applyNumberFormat="1" applyFont="1" applyBorder="1">
      <alignment/>
      <protection/>
    </xf>
    <xf numFmtId="3" fontId="0" fillId="0" borderId="37" xfId="44" applyNumberFormat="1" applyFont="1" applyBorder="1" applyAlignment="1">
      <alignment horizontal="center"/>
    </xf>
    <xf numFmtId="3" fontId="1" fillId="0" borderId="38" xfId="44" applyNumberFormat="1" applyFont="1" applyBorder="1" applyAlignment="1">
      <alignment horizontal="centerContinuous"/>
    </xf>
    <xf numFmtId="3" fontId="1" fillId="0" borderId="39" xfId="57" applyNumberFormat="1" applyFont="1" applyBorder="1" applyAlignment="1">
      <alignment horizontal="centerContinuous"/>
      <protection/>
    </xf>
    <xf numFmtId="40" fontId="1" fillId="0" borderId="39" xfId="45" applyFont="1" applyBorder="1" applyAlignment="1">
      <alignment horizontal="centerContinuous"/>
    </xf>
    <xf numFmtId="3" fontId="0" fillId="0" borderId="13" xfId="44" applyNumberFormat="1" applyFont="1" applyBorder="1" applyAlignment="1">
      <alignment horizontal="center"/>
    </xf>
    <xf numFmtId="3" fontId="4" fillId="0" borderId="0" xfId="57" applyNumberFormat="1" applyFont="1">
      <alignment/>
      <protection/>
    </xf>
    <xf numFmtId="38" fontId="4" fillId="0" borderId="0" xfId="44" applyFont="1" applyBorder="1" applyAlignment="1">
      <alignment horizontal="center"/>
    </xf>
    <xf numFmtId="40" fontId="4" fillId="0" borderId="0" xfId="45" applyFont="1" applyBorder="1" applyAlignment="1">
      <alignment horizontal="center"/>
    </xf>
    <xf numFmtId="164" fontId="4" fillId="0" borderId="0" xfId="57" applyNumberFormat="1" applyFont="1" applyBorder="1" applyAlignment="1">
      <alignment horizontal="center"/>
      <protection/>
    </xf>
    <xf numFmtId="165" fontId="4" fillId="0" borderId="0" xfId="57" applyNumberFormat="1" applyFont="1" applyBorder="1" applyAlignment="1">
      <alignment horizontal="center"/>
      <protection/>
    </xf>
    <xf numFmtId="38" fontId="4" fillId="0" borderId="0" xfId="44" applyFont="1" applyBorder="1" applyAlignment="1" quotePrefix="1">
      <alignment horizontal="center"/>
    </xf>
    <xf numFmtId="166" fontId="6" fillId="0" borderId="12" xfId="57" applyNumberFormat="1" applyFont="1" applyBorder="1" applyAlignment="1">
      <alignment horizontal="centerContinuous"/>
      <protection/>
    </xf>
    <xf numFmtId="0" fontId="6" fillId="0" borderId="40" xfId="57" applyFont="1" applyBorder="1" applyAlignment="1">
      <alignment horizontal="centerContinuous"/>
      <protection/>
    </xf>
    <xf numFmtId="165" fontId="6" fillId="0" borderId="40" xfId="57" applyNumberFormat="1" applyFont="1" applyBorder="1" applyAlignment="1">
      <alignment horizontal="centerContinuous"/>
      <protection/>
    </xf>
    <xf numFmtId="166" fontId="6" fillId="0" borderId="40" xfId="57" applyNumberFormat="1" applyFont="1" applyBorder="1" applyAlignment="1">
      <alignment horizontal="centerContinuous"/>
      <protection/>
    </xf>
    <xf numFmtId="165" fontId="6" fillId="0" borderId="41" xfId="57" applyNumberFormat="1" applyFont="1" applyBorder="1" applyAlignment="1">
      <alignment horizontal="centerContinuous"/>
      <protection/>
    </xf>
    <xf numFmtId="165" fontId="4" fillId="0" borderId="15" xfId="57" applyNumberFormat="1" applyFont="1" applyBorder="1" applyAlignment="1">
      <alignment horizontal="center"/>
      <protection/>
    </xf>
    <xf numFmtId="166" fontId="6" fillId="0" borderId="42" xfId="57" applyNumberFormat="1" applyFont="1" applyBorder="1" applyAlignment="1">
      <alignment horizontal="centerContinuous"/>
      <protection/>
    </xf>
    <xf numFmtId="166" fontId="4" fillId="0" borderId="0" xfId="57" applyNumberFormat="1" applyFont="1" applyBorder="1" applyAlignment="1">
      <alignment horizontal="center"/>
      <protection/>
    </xf>
    <xf numFmtId="166" fontId="4" fillId="0" borderId="21" xfId="57" applyNumberFormat="1" applyFont="1" applyBorder="1" applyAlignment="1">
      <alignment horizontal="center"/>
      <protection/>
    </xf>
    <xf numFmtId="0" fontId="0" fillId="0" borderId="18" xfId="57" applyFont="1" applyBorder="1">
      <alignment/>
      <protection/>
    </xf>
    <xf numFmtId="166" fontId="4" fillId="33" borderId="43" xfId="57" applyNumberFormat="1" applyFont="1" applyFill="1" applyBorder="1" applyAlignment="1">
      <alignment horizontal="centerContinuous"/>
      <protection/>
    </xf>
    <xf numFmtId="0" fontId="4" fillId="33" borderId="18" xfId="57" applyFont="1" applyFill="1" applyBorder="1" applyAlignment="1">
      <alignment horizontal="centerContinuous"/>
      <protection/>
    </xf>
    <xf numFmtId="165" fontId="4" fillId="33" borderId="44" xfId="57" applyNumberFormat="1" applyFont="1" applyFill="1" applyBorder="1" applyAlignment="1">
      <alignment horizontal="centerContinuous"/>
      <protection/>
    </xf>
    <xf numFmtId="165" fontId="4" fillId="33" borderId="15" xfId="57" applyNumberFormat="1" applyFont="1" applyFill="1" applyBorder="1" applyAlignment="1">
      <alignment horizontal="center"/>
      <protection/>
    </xf>
    <xf numFmtId="166" fontId="4" fillId="33" borderId="45" xfId="57" applyNumberFormat="1" applyFont="1" applyFill="1" applyBorder="1" applyAlignment="1">
      <alignment horizontal="centerContinuous"/>
      <protection/>
    </xf>
    <xf numFmtId="0" fontId="0" fillId="33" borderId="0" xfId="57" applyFont="1" applyFill="1" applyBorder="1">
      <alignment/>
      <protection/>
    </xf>
    <xf numFmtId="0" fontId="0" fillId="33" borderId="0" xfId="57" applyFont="1" applyFill="1" applyBorder="1" applyAlignment="1">
      <alignment horizontal="center"/>
      <protection/>
    </xf>
    <xf numFmtId="38" fontId="0" fillId="33" borderId="0" xfId="44" applyFont="1" applyFill="1" applyBorder="1" applyAlignment="1">
      <alignment horizontal="center"/>
    </xf>
    <xf numFmtId="40" fontId="0" fillId="33" borderId="0" xfId="45" applyFont="1" applyFill="1" applyBorder="1" applyAlignment="1">
      <alignment/>
    </xf>
    <xf numFmtId="164" fontId="0" fillId="33" borderId="0" xfId="57" applyNumberFormat="1" applyFont="1" applyFill="1" applyBorder="1">
      <alignment/>
      <protection/>
    </xf>
    <xf numFmtId="165" fontId="0" fillId="33" borderId="0" xfId="57" applyNumberFormat="1" applyFont="1" applyFill="1" applyBorder="1">
      <alignment/>
      <protection/>
    </xf>
    <xf numFmtId="38" fontId="0" fillId="33" borderId="0" xfId="44" applyFont="1" applyFill="1" applyBorder="1" applyAlignment="1">
      <alignment/>
    </xf>
    <xf numFmtId="166" fontId="4" fillId="33" borderId="46" xfId="57" applyNumberFormat="1" applyFont="1" applyFill="1" applyBorder="1" applyAlignment="1">
      <alignment horizontal="center"/>
      <protection/>
    </xf>
    <xf numFmtId="0" fontId="4" fillId="33" borderId="20" xfId="57" applyFont="1" applyFill="1" applyBorder="1" applyAlignment="1">
      <alignment horizontal="center"/>
      <protection/>
    </xf>
    <xf numFmtId="165" fontId="4" fillId="33" borderId="47" xfId="57" applyNumberFormat="1" applyFont="1" applyFill="1" applyBorder="1" applyAlignment="1">
      <alignment horizontal="center"/>
      <protection/>
    </xf>
    <xf numFmtId="165" fontId="4" fillId="33" borderId="0" xfId="57" applyNumberFormat="1" applyFont="1" applyFill="1" applyBorder="1" applyAlignment="1">
      <alignment horizontal="center"/>
      <protection/>
    </xf>
    <xf numFmtId="166" fontId="4" fillId="33" borderId="48" xfId="57" applyNumberFormat="1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40" fontId="0" fillId="0" borderId="0" xfId="45" applyFont="1" applyBorder="1" applyAlignment="1">
      <alignment horizontal="center"/>
    </xf>
    <xf numFmtId="38" fontId="0" fillId="0" borderId="0" xfId="44" applyFont="1" applyBorder="1" applyAlignment="1">
      <alignment horizontal="center"/>
    </xf>
    <xf numFmtId="164" fontId="0" fillId="0" borderId="0" xfId="57" applyNumberFormat="1" applyFont="1" applyBorder="1" applyAlignment="1">
      <alignment horizontal="center"/>
      <protection/>
    </xf>
    <xf numFmtId="165" fontId="0" fillId="0" borderId="0" xfId="57" applyNumberFormat="1" applyFont="1" applyBorder="1" applyAlignment="1">
      <alignment horizontal="center"/>
      <protection/>
    </xf>
    <xf numFmtId="167" fontId="0" fillId="0" borderId="0" xfId="57" applyNumberFormat="1" applyFont="1" applyBorder="1" applyAlignment="1">
      <alignment horizontal="center"/>
      <protection/>
    </xf>
    <xf numFmtId="38" fontId="0" fillId="0" borderId="0" xfId="44" applyFont="1" applyBorder="1" applyAlignment="1">
      <alignment/>
    </xf>
    <xf numFmtId="166" fontId="4" fillId="0" borderId="34" xfId="57" applyNumberFormat="1" applyFont="1" applyBorder="1" applyAlignment="1">
      <alignment horizontal="center"/>
      <protection/>
    </xf>
    <xf numFmtId="167" fontId="4" fillId="0" borderId="0" xfId="57" applyNumberFormat="1" applyFont="1" applyBorder="1" applyAlignment="1">
      <alignment horizontal="center"/>
      <protection/>
    </xf>
    <xf numFmtId="165" fontId="4" fillId="0" borderId="35" xfId="57" applyNumberFormat="1" applyFont="1" applyBorder="1" applyAlignment="1">
      <alignment horizontal="center"/>
      <protection/>
    </xf>
    <xf numFmtId="166" fontId="5" fillId="0" borderId="34" xfId="57" applyNumberFormat="1" applyFont="1" applyBorder="1" applyAlignment="1">
      <alignment horizontal="center"/>
      <protection/>
    </xf>
    <xf numFmtId="166" fontId="4" fillId="0" borderId="49" xfId="57" applyNumberFormat="1" applyFont="1" applyBorder="1" applyAlignment="1">
      <alignment horizontal="center"/>
      <protection/>
    </xf>
    <xf numFmtId="0" fontId="0" fillId="0" borderId="50" xfId="57" applyFont="1" applyBorder="1">
      <alignment/>
      <protection/>
    </xf>
    <xf numFmtId="40" fontId="0" fillId="0" borderId="50" xfId="45" applyFont="1" applyBorder="1" applyAlignment="1">
      <alignment horizontal="center"/>
    </xf>
    <xf numFmtId="1" fontId="0" fillId="0" borderId="50" xfId="57" applyNumberFormat="1" applyFont="1" applyBorder="1" applyAlignment="1">
      <alignment horizontal="center"/>
      <protection/>
    </xf>
    <xf numFmtId="38" fontId="0" fillId="0" borderId="50" xfId="44" applyFont="1" applyBorder="1" applyAlignment="1">
      <alignment horizontal="center"/>
    </xf>
    <xf numFmtId="164" fontId="0" fillId="0" borderId="50" xfId="57" applyNumberFormat="1" applyFont="1" applyBorder="1" applyAlignment="1">
      <alignment horizontal="center"/>
      <protection/>
    </xf>
    <xf numFmtId="165" fontId="0" fillId="0" borderId="50" xfId="57" applyNumberFormat="1" applyFont="1" applyBorder="1" applyAlignment="1">
      <alignment horizontal="center"/>
      <protection/>
    </xf>
    <xf numFmtId="167" fontId="0" fillId="0" borderId="50" xfId="57" applyNumberFormat="1" applyFont="1" applyBorder="1" applyAlignment="1">
      <alignment horizontal="center"/>
      <protection/>
    </xf>
    <xf numFmtId="38" fontId="0" fillId="0" borderId="50" xfId="44" applyFont="1" applyBorder="1" applyAlignment="1">
      <alignment/>
    </xf>
    <xf numFmtId="166" fontId="4" fillId="0" borderId="51" xfId="57" applyNumberFormat="1" applyFont="1" applyBorder="1" applyAlignment="1">
      <alignment horizontal="center"/>
      <protection/>
    </xf>
    <xf numFmtId="167" fontId="4" fillId="0" borderId="50" xfId="57" applyNumberFormat="1" applyFont="1" applyBorder="1" applyAlignment="1">
      <alignment horizontal="center"/>
      <protection/>
    </xf>
    <xf numFmtId="165" fontId="4" fillId="0" borderId="52" xfId="57" applyNumberFormat="1" applyFont="1" applyBorder="1" applyAlignment="1">
      <alignment horizontal="center"/>
      <protection/>
    </xf>
    <xf numFmtId="165" fontId="4" fillId="0" borderId="50" xfId="57" applyNumberFormat="1" applyFont="1" applyBorder="1" applyAlignment="1">
      <alignment horizontal="center"/>
      <protection/>
    </xf>
    <xf numFmtId="166" fontId="4" fillId="0" borderId="53" xfId="57" applyNumberFormat="1" applyFont="1" applyBorder="1" applyAlignment="1">
      <alignment horizontal="center"/>
      <protection/>
    </xf>
    <xf numFmtId="0" fontId="0" fillId="0" borderId="25" xfId="57" applyFont="1" applyBorder="1">
      <alignment/>
      <protection/>
    </xf>
    <xf numFmtId="40" fontId="0" fillId="33" borderId="0" xfId="45" applyFont="1" applyFill="1" applyBorder="1" applyAlignment="1">
      <alignment horizontal="center"/>
    </xf>
    <xf numFmtId="168" fontId="0" fillId="33" borderId="0" xfId="57" applyNumberFormat="1" applyFont="1" applyFill="1" applyBorder="1" applyAlignment="1">
      <alignment horizontal="center"/>
      <protection/>
    </xf>
    <xf numFmtId="165" fontId="0" fillId="33" borderId="0" xfId="57" applyNumberFormat="1" applyFont="1" applyFill="1" applyBorder="1" applyAlignment="1">
      <alignment horizontal="center"/>
      <protection/>
    </xf>
    <xf numFmtId="166" fontId="4" fillId="33" borderId="34" xfId="57" applyNumberFormat="1" applyFont="1" applyFill="1" applyBorder="1">
      <alignment/>
      <protection/>
    </xf>
    <xf numFmtId="0" fontId="4" fillId="33" borderId="0" xfId="57" applyFont="1" applyFill="1" applyBorder="1">
      <alignment/>
      <protection/>
    </xf>
    <xf numFmtId="165" fontId="4" fillId="33" borderId="35" xfId="57" applyNumberFormat="1" applyFont="1" applyFill="1" applyBorder="1">
      <alignment/>
      <protection/>
    </xf>
    <xf numFmtId="165" fontId="4" fillId="33" borderId="0" xfId="57" applyNumberFormat="1" applyFont="1" applyFill="1" applyBorder="1">
      <alignment/>
      <protection/>
    </xf>
    <xf numFmtId="166" fontId="4" fillId="33" borderId="49" xfId="57" applyNumberFormat="1" applyFont="1" applyFill="1" applyBorder="1">
      <alignment/>
      <protection/>
    </xf>
    <xf numFmtId="40" fontId="0" fillId="0" borderId="0" xfId="45" applyFont="1" applyBorder="1" applyAlignment="1">
      <alignment horizontal="left"/>
    </xf>
    <xf numFmtId="0" fontId="0" fillId="0" borderId="0" xfId="57" applyFont="1" applyBorder="1" applyAlignment="1">
      <alignment horizontal="left"/>
      <protection/>
    </xf>
    <xf numFmtId="0" fontId="0" fillId="0" borderId="50" xfId="57" applyFont="1" applyBorder="1" applyAlignment="1">
      <alignment horizontal="center"/>
      <protection/>
    </xf>
    <xf numFmtId="40" fontId="0" fillId="0" borderId="50" xfId="45" applyFont="1" applyBorder="1" applyAlignment="1">
      <alignment horizontal="left"/>
    </xf>
    <xf numFmtId="0" fontId="0" fillId="0" borderId="50" xfId="57" applyFont="1" applyBorder="1" applyAlignment="1">
      <alignment horizontal="left"/>
      <protection/>
    </xf>
    <xf numFmtId="164" fontId="0" fillId="33" borderId="0" xfId="57" applyNumberFormat="1" applyFont="1" applyFill="1" applyBorder="1" applyAlignment="1">
      <alignment horizontal="center"/>
      <protection/>
    </xf>
    <xf numFmtId="167" fontId="0" fillId="33" borderId="0" xfId="57" applyNumberFormat="1" applyFont="1" applyFill="1" applyBorder="1" applyAlignment="1">
      <alignment horizontal="center"/>
      <protection/>
    </xf>
    <xf numFmtId="166" fontId="4" fillId="33" borderId="34" xfId="57" applyNumberFormat="1" applyFont="1" applyFill="1" applyBorder="1" applyAlignment="1">
      <alignment horizontal="center"/>
      <protection/>
    </xf>
    <xf numFmtId="167" fontId="4" fillId="33" borderId="0" xfId="57" applyNumberFormat="1" applyFont="1" applyFill="1" applyBorder="1" applyAlignment="1">
      <alignment horizontal="center"/>
      <protection/>
    </xf>
    <xf numFmtId="165" fontId="4" fillId="33" borderId="35" xfId="57" applyNumberFormat="1" applyFont="1" applyFill="1" applyBorder="1" applyAlignment="1">
      <alignment horizontal="center"/>
      <protection/>
    </xf>
    <xf numFmtId="166" fontId="4" fillId="33" borderId="49" xfId="57" applyNumberFormat="1" applyFont="1" applyFill="1" applyBorder="1" applyAlignment="1">
      <alignment horizontal="center"/>
      <protection/>
    </xf>
    <xf numFmtId="0" fontId="0" fillId="0" borderId="30" xfId="57" applyFont="1" applyBorder="1">
      <alignment/>
      <protection/>
    </xf>
    <xf numFmtId="0" fontId="0" fillId="0" borderId="15" xfId="57" applyFont="1" applyBorder="1">
      <alignment/>
      <protection/>
    </xf>
    <xf numFmtId="40" fontId="0" fillId="0" borderId="15" xfId="45" applyFont="1" applyBorder="1" applyAlignment="1">
      <alignment horizontal="center"/>
    </xf>
    <xf numFmtId="0" fontId="0" fillId="0" borderId="15" xfId="57" applyFont="1" applyBorder="1" applyAlignment="1">
      <alignment horizontal="center"/>
      <protection/>
    </xf>
    <xf numFmtId="38" fontId="0" fillId="0" borderId="15" xfId="44" applyFont="1" applyBorder="1" applyAlignment="1">
      <alignment horizontal="center"/>
    </xf>
    <xf numFmtId="164" fontId="0" fillId="0" borderId="15" xfId="57" applyNumberFormat="1" applyFont="1" applyBorder="1" applyAlignment="1">
      <alignment horizontal="center"/>
      <protection/>
    </xf>
    <xf numFmtId="165" fontId="0" fillId="0" borderId="15" xfId="57" applyNumberFormat="1" applyFont="1" applyBorder="1" applyAlignment="1">
      <alignment horizontal="center"/>
      <protection/>
    </xf>
    <xf numFmtId="167" fontId="0" fillId="0" borderId="15" xfId="57" applyNumberFormat="1" applyFont="1" applyBorder="1" applyAlignment="1">
      <alignment horizontal="center"/>
      <protection/>
    </xf>
    <xf numFmtId="38" fontId="0" fillId="0" borderId="15" xfId="44" applyFont="1" applyBorder="1" applyAlignment="1">
      <alignment/>
    </xf>
    <xf numFmtId="166" fontId="4" fillId="0" borderId="54" xfId="57" applyNumberFormat="1" applyFont="1" applyBorder="1" applyAlignment="1">
      <alignment horizontal="center"/>
      <protection/>
    </xf>
    <xf numFmtId="167" fontId="4" fillId="0" borderId="15" xfId="57" applyNumberFormat="1" applyFont="1" applyBorder="1" applyAlignment="1">
      <alignment horizontal="center"/>
      <protection/>
    </xf>
    <xf numFmtId="165" fontId="4" fillId="0" borderId="55" xfId="57" applyNumberFormat="1" applyFont="1" applyBorder="1" applyAlignment="1">
      <alignment horizontal="center"/>
      <protection/>
    </xf>
    <xf numFmtId="166" fontId="4" fillId="0" borderId="56" xfId="57" applyNumberFormat="1" applyFont="1" applyBorder="1" applyAlignment="1">
      <alignment horizontal="center"/>
      <protection/>
    </xf>
    <xf numFmtId="0" fontId="0" fillId="0" borderId="57" xfId="57" applyFont="1" applyBorder="1">
      <alignment/>
      <protection/>
    </xf>
    <xf numFmtId="40" fontId="0" fillId="0" borderId="57" xfId="45" applyFont="1" applyBorder="1" applyAlignment="1">
      <alignment horizontal="center"/>
    </xf>
    <xf numFmtId="1" fontId="0" fillId="0" borderId="57" xfId="57" applyNumberFormat="1" applyFont="1" applyBorder="1" applyAlignment="1">
      <alignment horizontal="center"/>
      <protection/>
    </xf>
    <xf numFmtId="38" fontId="0" fillId="0" borderId="57" xfId="44" applyFont="1" applyBorder="1" applyAlignment="1">
      <alignment horizontal="center"/>
    </xf>
    <xf numFmtId="164" fontId="0" fillId="0" borderId="57" xfId="57" applyNumberFormat="1" applyFont="1" applyBorder="1" applyAlignment="1">
      <alignment horizontal="center"/>
      <protection/>
    </xf>
    <xf numFmtId="165" fontId="0" fillId="0" borderId="57" xfId="57" applyNumberFormat="1" applyFont="1" applyBorder="1" applyAlignment="1">
      <alignment horizontal="center"/>
      <protection/>
    </xf>
    <xf numFmtId="167" fontId="0" fillId="0" borderId="57" xfId="57" applyNumberFormat="1" applyFont="1" applyBorder="1" applyAlignment="1">
      <alignment horizontal="center"/>
      <protection/>
    </xf>
    <xf numFmtId="3" fontId="0" fillId="0" borderId="57" xfId="57" applyNumberFormat="1" applyFont="1" applyBorder="1" applyAlignment="1">
      <alignment horizontal="center"/>
      <protection/>
    </xf>
    <xf numFmtId="165" fontId="4" fillId="0" borderId="35" xfId="57" applyNumberFormat="1" applyFont="1" applyBorder="1">
      <alignment/>
      <protection/>
    </xf>
    <xf numFmtId="0" fontId="0" fillId="33" borderId="14" xfId="57" applyFont="1" applyFill="1" applyBorder="1">
      <alignment/>
      <protection/>
    </xf>
    <xf numFmtId="0" fontId="0" fillId="33" borderId="15" xfId="57" applyFont="1" applyFill="1" applyBorder="1">
      <alignment/>
      <protection/>
    </xf>
    <xf numFmtId="40" fontId="0" fillId="33" borderId="15" xfId="45" applyFont="1" applyFill="1" applyBorder="1" applyAlignment="1" applyProtection="1">
      <alignment horizontal="center"/>
      <protection locked="0"/>
    </xf>
    <xf numFmtId="40" fontId="0" fillId="33" borderId="58" xfId="45" applyFont="1" applyFill="1" applyBorder="1" applyAlignment="1">
      <alignment horizontal="center"/>
    </xf>
    <xf numFmtId="0" fontId="4" fillId="0" borderId="58" xfId="57" applyFont="1" applyBorder="1" applyAlignment="1">
      <alignment horizontal="center"/>
      <protection/>
    </xf>
    <xf numFmtId="0" fontId="4" fillId="0" borderId="50" xfId="57" applyFont="1" applyBorder="1">
      <alignment/>
      <protection/>
    </xf>
    <xf numFmtId="0" fontId="4" fillId="0" borderId="50" xfId="57" applyFont="1" applyBorder="1" applyAlignment="1" applyProtection="1">
      <alignment horizontal="center"/>
      <protection locked="0"/>
    </xf>
    <xf numFmtId="0" fontId="4" fillId="0" borderId="23" xfId="57" applyFont="1" applyBorder="1" applyAlignment="1">
      <alignment horizontal="center"/>
      <protection/>
    </xf>
    <xf numFmtId="166" fontId="4" fillId="33" borderId="59" xfId="57" applyNumberFormat="1" applyFont="1" applyFill="1" applyBorder="1" applyAlignment="1">
      <alignment horizontal="centerContinuous"/>
      <protection/>
    </xf>
    <xf numFmtId="166" fontId="4" fillId="33" borderId="60" xfId="57" applyNumberFormat="1" applyFont="1" applyFill="1" applyBorder="1" applyAlignment="1">
      <alignment horizontal="center"/>
      <protection/>
    </xf>
    <xf numFmtId="166" fontId="5" fillId="0" borderId="61" xfId="57" applyNumberFormat="1" applyFont="1" applyBorder="1" applyAlignment="1">
      <alignment horizontal="center"/>
      <protection/>
    </xf>
    <xf numFmtId="166" fontId="4" fillId="0" borderId="62" xfId="57" applyNumberFormat="1" applyFont="1" applyBorder="1" applyAlignment="1">
      <alignment horizontal="center"/>
      <protection/>
    </xf>
    <xf numFmtId="0" fontId="0" fillId="0" borderId="63" xfId="57" applyFont="1" applyBorder="1">
      <alignment/>
      <protection/>
    </xf>
    <xf numFmtId="166" fontId="4" fillId="33" borderId="61" xfId="57" applyNumberFormat="1" applyFont="1" applyFill="1" applyBorder="1">
      <alignment/>
      <protection/>
    </xf>
    <xf numFmtId="166" fontId="4" fillId="0" borderId="61" xfId="57" applyNumberFormat="1" applyFont="1" applyBorder="1" applyAlignment="1">
      <alignment horizontal="center"/>
      <protection/>
    </xf>
    <xf numFmtId="166" fontId="4" fillId="33" borderId="61" xfId="57" applyNumberFormat="1" applyFont="1" applyFill="1" applyBorder="1" applyAlignment="1">
      <alignment horizontal="center"/>
      <protection/>
    </xf>
    <xf numFmtId="166" fontId="4" fillId="0" borderId="64" xfId="57" applyNumberFormat="1" applyFont="1" applyBorder="1" applyAlignment="1">
      <alignment horizontal="center"/>
      <protection/>
    </xf>
    <xf numFmtId="166" fontId="6" fillId="0" borderId="41" xfId="57" applyNumberFormat="1" applyFont="1" applyBorder="1" applyAlignment="1">
      <alignment horizontal="centerContinuous"/>
      <protection/>
    </xf>
    <xf numFmtId="3" fontId="0" fillId="0" borderId="34" xfId="57" applyNumberFormat="1" applyFont="1" applyBorder="1">
      <alignment/>
      <protection/>
    </xf>
    <xf numFmtId="3" fontId="0" fillId="0" borderId="0" xfId="57" applyNumberFormat="1" applyFont="1" applyBorder="1">
      <alignment/>
      <protection/>
    </xf>
    <xf numFmtId="3" fontId="0" fillId="0" borderId="0" xfId="44" applyNumberFormat="1" applyFont="1" applyBorder="1" applyAlignment="1">
      <alignment horizontal="center"/>
    </xf>
    <xf numFmtId="3" fontId="1" fillId="0" borderId="10" xfId="44" applyNumberFormat="1" applyFont="1" applyBorder="1" applyAlignment="1">
      <alignment horizontal="centerContinuous"/>
    </xf>
    <xf numFmtId="3" fontId="1" fillId="0" borderId="36" xfId="57" applyNumberFormat="1" applyFont="1" applyBorder="1" applyAlignment="1">
      <alignment horizontal="centerContinuous"/>
      <protection/>
    </xf>
    <xf numFmtId="40" fontId="1" fillId="0" borderId="36" xfId="45" applyFont="1" applyBorder="1" applyAlignment="1">
      <alignment horizontal="centerContinuous"/>
    </xf>
    <xf numFmtId="3" fontId="1" fillId="0" borderId="11" xfId="57" applyNumberFormat="1" applyFont="1" applyBorder="1" applyAlignment="1">
      <alignment horizontal="centerContinuous"/>
      <protection/>
    </xf>
    <xf numFmtId="3" fontId="0" fillId="0" borderId="35" xfId="44" applyNumberFormat="1" applyFont="1" applyBorder="1" applyAlignment="1">
      <alignment horizontal="center"/>
    </xf>
    <xf numFmtId="38" fontId="4" fillId="0" borderId="15" xfId="44" applyFont="1" applyBorder="1" applyAlignment="1">
      <alignment horizontal="center"/>
    </xf>
    <xf numFmtId="40" fontId="4" fillId="0" borderId="15" xfId="45" applyFont="1" applyBorder="1" applyAlignment="1">
      <alignment horizontal="center"/>
    </xf>
    <xf numFmtId="164" fontId="4" fillId="0" borderId="15" xfId="57" applyNumberFormat="1" applyFont="1" applyBorder="1" applyAlignment="1">
      <alignment horizontal="center"/>
      <protection/>
    </xf>
    <xf numFmtId="38" fontId="4" fillId="0" borderId="15" xfId="44" applyFont="1" applyBorder="1" applyAlignment="1" quotePrefix="1">
      <alignment horizontal="center"/>
    </xf>
    <xf numFmtId="166" fontId="6" fillId="0" borderId="65" xfId="57" applyNumberFormat="1" applyFont="1" applyBorder="1" applyAlignment="1">
      <alignment horizontal="centerContinuous"/>
      <protection/>
    </xf>
    <xf numFmtId="0" fontId="0" fillId="0" borderId="23" xfId="57" applyFont="1" applyBorder="1">
      <alignment/>
      <protection/>
    </xf>
    <xf numFmtId="3" fontId="0" fillId="0" borderId="50" xfId="57" applyNumberFormat="1" applyFont="1" applyBorder="1" applyAlignment="1">
      <alignment horizontal="center"/>
      <protection/>
    </xf>
    <xf numFmtId="0" fontId="0" fillId="0" borderId="62" xfId="57" applyFont="1" applyBorder="1">
      <alignment/>
      <protection/>
    </xf>
    <xf numFmtId="0" fontId="6" fillId="0" borderId="40" xfId="57" applyFont="1" applyBorder="1" applyAlignment="1" quotePrefix="1">
      <alignment horizontal="centerContinuous"/>
      <protection/>
    </xf>
    <xf numFmtId="165" fontId="6" fillId="0" borderId="66" xfId="57" applyNumberFormat="1" applyFont="1" applyBorder="1" applyAlignment="1">
      <alignment horizontal="centerContinuous"/>
      <protection/>
    </xf>
    <xf numFmtId="166" fontId="4" fillId="0" borderId="67" xfId="57" applyNumberFormat="1" applyFont="1" applyBorder="1" applyAlignment="1">
      <alignment horizontal="center"/>
      <protection/>
    </xf>
    <xf numFmtId="0" fontId="4" fillId="0" borderId="67" xfId="57" applyFont="1" applyBorder="1" applyAlignment="1">
      <alignment horizontal="center"/>
      <protection/>
    </xf>
    <xf numFmtId="165" fontId="4" fillId="0" borderId="23" xfId="57" applyNumberFormat="1" applyFont="1" applyBorder="1" applyAlignment="1">
      <alignment horizontal="center"/>
      <protection/>
    </xf>
    <xf numFmtId="0" fontId="0" fillId="0" borderId="51" xfId="57" applyFont="1" applyBorder="1">
      <alignment/>
      <protection/>
    </xf>
    <xf numFmtId="0" fontId="0" fillId="0" borderId="52" xfId="57" applyFont="1" applyBorder="1">
      <alignment/>
      <protection/>
    </xf>
    <xf numFmtId="165" fontId="4" fillId="0" borderId="15" xfId="57" applyNumberFormat="1" applyFont="1" applyBorder="1">
      <alignment/>
      <protection/>
    </xf>
    <xf numFmtId="166" fontId="4" fillId="0" borderId="15" xfId="57" applyNumberFormat="1" applyFont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3" fontId="0" fillId="0" borderId="15" xfId="57" applyNumberFormat="1" applyFont="1" applyBorder="1" applyAlignment="1">
      <alignment horizontal="center"/>
      <protection/>
    </xf>
    <xf numFmtId="3" fontId="0" fillId="0" borderId="15" xfId="44" applyNumberFormat="1" applyFont="1" applyBorder="1" applyAlignment="1">
      <alignment horizontal="center"/>
    </xf>
    <xf numFmtId="40" fontId="0" fillId="0" borderId="15" xfId="45" applyFont="1" applyBorder="1" applyAlignment="1">
      <alignment/>
    </xf>
    <xf numFmtId="3" fontId="1" fillId="0" borderId="15" xfId="57" applyNumberFormat="1" applyFont="1" applyBorder="1" applyAlignment="1">
      <alignment horizontal="right"/>
      <protection/>
    </xf>
    <xf numFmtId="3" fontId="0" fillId="0" borderId="15" xfId="44" applyNumberFormat="1" applyFont="1" applyBorder="1" applyAlignment="1">
      <alignment/>
    </xf>
    <xf numFmtId="3" fontId="0" fillId="0" borderId="58" xfId="44" applyNumberFormat="1" applyFont="1" applyBorder="1" applyAlignment="1">
      <alignment horizontal="center"/>
    </xf>
    <xf numFmtId="3" fontId="0" fillId="0" borderId="22" xfId="57" applyNumberFormat="1" applyFont="1" applyBorder="1">
      <alignment/>
      <protection/>
    </xf>
    <xf numFmtId="3" fontId="0" fillId="0" borderId="50" xfId="57" applyNumberFormat="1" applyFont="1" applyBorder="1">
      <alignment/>
      <protection/>
    </xf>
    <xf numFmtId="3" fontId="0" fillId="0" borderId="50" xfId="44" applyNumberFormat="1" applyFont="1" applyBorder="1" applyAlignment="1">
      <alignment horizontal="center"/>
    </xf>
    <xf numFmtId="3" fontId="1" fillId="0" borderId="68" xfId="44" applyNumberFormat="1" applyFont="1" applyBorder="1" applyAlignment="1">
      <alignment horizontal="centerContinuous"/>
    </xf>
    <xf numFmtId="3" fontId="1" fillId="0" borderId="67" xfId="57" applyNumberFormat="1" applyFont="1" applyBorder="1" applyAlignment="1">
      <alignment horizontal="centerContinuous"/>
      <protection/>
    </xf>
    <xf numFmtId="40" fontId="1" fillId="0" borderId="67" xfId="45" applyFont="1" applyBorder="1" applyAlignment="1">
      <alignment horizontal="centerContinuous"/>
    </xf>
    <xf numFmtId="3" fontId="1" fillId="0" borderId="69" xfId="57" applyNumberFormat="1" applyFont="1" applyBorder="1" applyAlignment="1">
      <alignment horizontal="centerContinuous"/>
      <protection/>
    </xf>
    <xf numFmtId="3" fontId="0" fillId="0" borderId="23" xfId="44" applyNumberFormat="1" applyFont="1" applyBorder="1" applyAlignment="1">
      <alignment horizontal="center"/>
    </xf>
    <xf numFmtId="3" fontId="1" fillId="0" borderId="70" xfId="57" applyNumberFormat="1" applyFont="1" applyBorder="1" applyAlignment="1">
      <alignment horizontal="centerContinuous"/>
      <protection/>
    </xf>
    <xf numFmtId="164" fontId="4" fillId="0" borderId="21" xfId="57" applyNumberFormat="1" applyFont="1" applyBorder="1" applyAlignment="1">
      <alignment horizontal="center"/>
      <protection/>
    </xf>
    <xf numFmtId="0" fontId="0" fillId="33" borderId="21" xfId="57" applyFont="1" applyFill="1" applyBorder="1">
      <alignment/>
      <protection/>
    </xf>
    <xf numFmtId="167" fontId="0" fillId="0" borderId="21" xfId="57" applyNumberFormat="1" applyFont="1" applyBorder="1" applyAlignment="1">
      <alignment horizontal="center"/>
      <protection/>
    </xf>
    <xf numFmtId="167" fontId="0" fillId="0" borderId="23" xfId="57" applyNumberFormat="1" applyFont="1" applyBorder="1" applyAlignment="1">
      <alignment horizontal="center"/>
      <protection/>
    </xf>
    <xf numFmtId="167" fontId="0" fillId="33" borderId="21" xfId="57" applyNumberFormat="1" applyFont="1" applyFill="1" applyBorder="1" applyAlignment="1">
      <alignment horizontal="center"/>
      <protection/>
    </xf>
    <xf numFmtId="167" fontId="0" fillId="0" borderId="58" xfId="57" applyNumberFormat="1" applyFont="1" applyBorder="1" applyAlignment="1">
      <alignment horizontal="center"/>
      <protection/>
    </xf>
    <xf numFmtId="167" fontId="0" fillId="0" borderId="33" xfId="57" applyNumberFormat="1" applyFont="1" applyBorder="1" applyAlignment="1">
      <alignment horizontal="center"/>
      <protection/>
    </xf>
    <xf numFmtId="0" fontId="0" fillId="0" borderId="21" xfId="57" applyFont="1" applyBorder="1">
      <alignment/>
      <protection/>
    </xf>
    <xf numFmtId="3" fontId="1" fillId="0" borderId="58" xfId="57" applyNumberFormat="1" applyFont="1" applyBorder="1" applyAlignment="1">
      <alignment horizontal="right"/>
      <protection/>
    </xf>
    <xf numFmtId="3" fontId="0" fillId="0" borderId="71" xfId="57" applyNumberFormat="1" applyFont="1" applyBorder="1">
      <alignment/>
      <protection/>
    </xf>
    <xf numFmtId="0" fontId="4" fillId="0" borderId="50" xfId="57" applyFont="1" applyBorder="1" applyAlignment="1">
      <alignment horizontal="center"/>
      <protection/>
    </xf>
    <xf numFmtId="38" fontId="4" fillId="0" borderId="50" xfId="44" applyFont="1" applyBorder="1" applyAlignment="1">
      <alignment horizontal="center"/>
    </xf>
    <xf numFmtId="40" fontId="4" fillId="0" borderId="50" xfId="45" applyFont="1" applyBorder="1" applyAlignment="1">
      <alignment horizontal="center"/>
    </xf>
    <xf numFmtId="164" fontId="4" fillId="0" borderId="50" xfId="57" applyNumberFormat="1" applyFont="1" applyBorder="1" applyAlignment="1">
      <alignment horizontal="center"/>
      <protection/>
    </xf>
    <xf numFmtId="164" fontId="4" fillId="0" borderId="23" xfId="57" applyNumberFormat="1" applyFont="1" applyBorder="1" applyAlignment="1">
      <alignment horizontal="center"/>
      <protection/>
    </xf>
    <xf numFmtId="166" fontId="6" fillId="0" borderId="37" xfId="57" applyNumberFormat="1" applyFont="1" applyBorder="1" applyAlignment="1">
      <alignment horizontal="centerContinuous"/>
      <protection/>
    </xf>
    <xf numFmtId="0" fontId="4" fillId="0" borderId="21" xfId="57" applyFont="1" applyBorder="1">
      <alignment/>
      <protection/>
    </xf>
    <xf numFmtId="0" fontId="4" fillId="0" borderId="23" xfId="57" applyFont="1" applyBorder="1">
      <alignment/>
      <protection/>
    </xf>
    <xf numFmtId="166" fontId="4" fillId="33" borderId="18" xfId="57" applyNumberFormat="1" applyFont="1" applyFill="1" applyBorder="1" applyAlignment="1">
      <alignment horizontal="centerContinuous"/>
      <protection/>
    </xf>
    <xf numFmtId="166" fontId="4" fillId="33" borderId="20" xfId="57" applyNumberFormat="1" applyFont="1" applyFill="1" applyBorder="1" applyAlignment="1">
      <alignment horizontal="center"/>
      <protection/>
    </xf>
    <xf numFmtId="166" fontId="4" fillId="0" borderId="50" xfId="57" applyNumberFormat="1" applyFont="1" applyBorder="1" applyAlignment="1">
      <alignment horizontal="center"/>
      <protection/>
    </xf>
    <xf numFmtId="166" fontId="4" fillId="33" borderId="0" xfId="57" applyNumberFormat="1" applyFont="1" applyFill="1" applyBorder="1">
      <alignment/>
      <protection/>
    </xf>
    <xf numFmtId="166" fontId="4" fillId="33" borderId="0" xfId="57" applyNumberFormat="1" applyFont="1" applyFill="1" applyBorder="1" applyAlignment="1">
      <alignment horizontal="center"/>
      <protection/>
    </xf>
    <xf numFmtId="166" fontId="4" fillId="0" borderId="15" xfId="57" applyNumberFormat="1" applyFont="1" applyBorder="1" applyAlignment="1">
      <alignment horizontal="center"/>
      <protection/>
    </xf>
    <xf numFmtId="0" fontId="0" fillId="0" borderId="58" xfId="57" applyFont="1" applyBorder="1">
      <alignment/>
      <protection/>
    </xf>
    <xf numFmtId="0" fontId="0" fillId="0" borderId="33" xfId="57" applyFont="1" applyBorder="1">
      <alignment/>
      <protection/>
    </xf>
    <xf numFmtId="0" fontId="1" fillId="0" borderId="10" xfId="57" applyFont="1" applyBorder="1" applyProtection="1" quotePrefix="1">
      <alignment/>
      <protection locked="0"/>
    </xf>
    <xf numFmtId="40" fontId="0" fillId="0" borderId="50" xfId="45" applyFont="1" applyBorder="1" applyAlignment="1" applyProtection="1">
      <alignment horizontal="center"/>
      <protection/>
    </xf>
    <xf numFmtId="40" fontId="0" fillId="0" borderId="0" xfId="45" applyFont="1" applyBorder="1" applyAlignment="1" applyProtection="1">
      <alignment horizontal="center"/>
      <protection/>
    </xf>
    <xf numFmtId="40" fontId="0" fillId="0" borderId="57" xfId="45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PHYS NEED DRAFT indicators" xfId="44"/>
    <cellStyle name="Comma_PHYS NEED DRAFT indicator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PHYS NEED DRAFT indic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K42" sqref="K42"/>
    </sheetView>
  </sheetViews>
  <sheetFormatPr defaultColWidth="9" defaultRowHeight="12.75"/>
  <cols>
    <col min="1" max="1" width="1.66796875" style="0" customWidth="1"/>
    <col min="2" max="2" width="25.66015625" style="0" bestFit="1" customWidth="1"/>
    <col min="3" max="3" width="9" style="0" customWidth="1"/>
    <col min="4" max="4" width="2.66015625" style="0" customWidth="1"/>
    <col min="5" max="5" width="3.66015625" style="0" customWidth="1"/>
    <col min="6" max="6" width="30.83203125" style="0" bestFit="1" customWidth="1"/>
  </cols>
  <sheetData>
    <row r="1" spans="1:6" ht="12.75">
      <c r="A1" s="261" t="s">
        <v>68</v>
      </c>
      <c r="B1" s="2"/>
      <c r="C1" s="3"/>
      <c r="D1" s="4"/>
      <c r="E1" s="5"/>
      <c r="F1" s="5" t="s">
        <v>0</v>
      </c>
    </row>
    <row r="2" spans="1:6" ht="12.75">
      <c r="A2" s="6"/>
      <c r="B2" s="7"/>
      <c r="C2" s="3"/>
      <c r="D2" s="8"/>
      <c r="E2" s="5"/>
      <c r="F2" s="5"/>
    </row>
    <row r="3" spans="1:6" ht="12.75">
      <c r="A3" s="9" t="s">
        <v>1</v>
      </c>
      <c r="B3" s="9"/>
      <c r="C3" s="10">
        <v>20000</v>
      </c>
      <c r="D3" s="11"/>
      <c r="E3" s="9"/>
      <c r="F3" s="9" t="s">
        <v>2</v>
      </c>
    </row>
    <row r="4" spans="1:6" ht="13.5" thickBot="1">
      <c r="A4" s="9" t="s">
        <v>3</v>
      </c>
      <c r="B4" s="9"/>
      <c r="C4" s="10">
        <v>30000</v>
      </c>
      <c r="D4" s="12"/>
      <c r="E4" s="9"/>
      <c r="F4" s="9" t="s">
        <v>4</v>
      </c>
    </row>
    <row r="5" spans="1:6" ht="12.75">
      <c r="A5" s="13"/>
      <c r="B5" s="14"/>
      <c r="C5" s="15"/>
      <c r="D5" s="179"/>
      <c r="E5" s="17"/>
      <c r="F5" s="17"/>
    </row>
    <row r="6" spans="1:6" ht="13.5" thickBot="1">
      <c r="A6" s="31" t="s">
        <v>5</v>
      </c>
      <c r="B6" s="180"/>
      <c r="C6" s="181"/>
      <c r="D6" s="182"/>
      <c r="E6" s="17"/>
      <c r="F6" s="17"/>
    </row>
    <row r="7" spans="1:6" ht="12.75">
      <c r="A7" s="21"/>
      <c r="B7" s="90"/>
      <c r="C7" s="22"/>
      <c r="D7" s="23"/>
      <c r="E7" s="24"/>
      <c r="F7" s="24"/>
    </row>
    <row r="8" spans="1:6" ht="12.75">
      <c r="A8" s="25" t="s">
        <v>6</v>
      </c>
      <c r="B8" s="96"/>
      <c r="C8" s="26"/>
      <c r="D8" s="27"/>
      <c r="E8" s="5"/>
      <c r="F8" s="5"/>
    </row>
    <row r="9" spans="1:6" ht="12.75">
      <c r="A9" s="28"/>
      <c r="B9" s="108" t="s">
        <v>7</v>
      </c>
      <c r="C9" s="29">
        <v>10</v>
      </c>
      <c r="D9" s="30"/>
      <c r="E9" s="5"/>
      <c r="F9" s="5" t="s">
        <v>8</v>
      </c>
    </row>
    <row r="10" spans="1:6" ht="12.75">
      <c r="A10" s="28"/>
      <c r="B10" s="108" t="s">
        <v>9</v>
      </c>
      <c r="C10" s="29">
        <v>10</v>
      </c>
      <c r="D10" s="30"/>
      <c r="E10" s="5"/>
      <c r="F10" s="5" t="s">
        <v>8</v>
      </c>
    </row>
    <row r="11" spans="1:6" ht="12.75">
      <c r="A11" s="28"/>
      <c r="B11" s="108" t="s">
        <v>10</v>
      </c>
      <c r="C11" s="29">
        <v>10</v>
      </c>
      <c r="D11" s="30"/>
      <c r="E11" s="5"/>
      <c r="F11" s="5" t="s">
        <v>8</v>
      </c>
    </row>
    <row r="12" spans="1:6" ht="13.5" thickBot="1">
      <c r="A12" s="31" t="s">
        <v>11</v>
      </c>
      <c r="B12" s="120"/>
      <c r="C12" s="262">
        <f>SUM(C9:C11)</f>
        <v>30</v>
      </c>
      <c r="D12" s="33"/>
      <c r="E12" s="5"/>
      <c r="F12" s="5"/>
    </row>
    <row r="13" spans="1:6" ht="13.5" thickBot="1">
      <c r="A13" s="32"/>
      <c r="B13" s="120"/>
      <c r="C13" s="35"/>
      <c r="D13" s="36"/>
      <c r="E13" s="153"/>
      <c r="F13" s="153"/>
    </row>
    <row r="14" spans="1:6" ht="6" customHeight="1">
      <c r="A14" s="21"/>
      <c r="B14" s="90"/>
      <c r="C14" s="22"/>
      <c r="D14" s="23"/>
      <c r="E14" s="28"/>
      <c r="F14" s="108"/>
    </row>
    <row r="15" spans="1:6" ht="12.75">
      <c r="A15" s="25" t="s">
        <v>12</v>
      </c>
      <c r="B15" s="96"/>
      <c r="C15" s="37"/>
      <c r="D15" s="38"/>
      <c r="E15" s="28"/>
      <c r="F15" s="108"/>
    </row>
    <row r="16" spans="1:6" ht="12.75">
      <c r="A16" s="28"/>
      <c r="B16" s="108" t="s">
        <v>13</v>
      </c>
      <c r="C16" s="29">
        <v>1</v>
      </c>
      <c r="D16" s="30"/>
      <c r="E16" s="28"/>
      <c r="F16" s="108" t="s">
        <v>8</v>
      </c>
    </row>
    <row r="17" spans="1:6" ht="12.75">
      <c r="A17" s="28"/>
      <c r="B17" s="108" t="s">
        <v>14</v>
      </c>
      <c r="C17" s="29">
        <v>1</v>
      </c>
      <c r="D17" s="30"/>
      <c r="E17" s="28"/>
      <c r="F17" s="108" t="s">
        <v>8</v>
      </c>
    </row>
    <row r="18" spans="1:6" ht="12.75">
      <c r="A18" s="28"/>
      <c r="B18" s="108" t="s">
        <v>15</v>
      </c>
      <c r="C18" s="29">
        <v>1</v>
      </c>
      <c r="D18" s="30"/>
      <c r="E18" s="28"/>
      <c r="F18" s="108" t="s">
        <v>8</v>
      </c>
    </row>
    <row r="19" spans="1:6" ht="12.75">
      <c r="A19" s="28"/>
      <c r="B19" s="108" t="s">
        <v>16</v>
      </c>
      <c r="C19" s="29">
        <v>1</v>
      </c>
      <c r="D19" s="30"/>
      <c r="E19" s="28"/>
      <c r="F19" s="108" t="s">
        <v>8</v>
      </c>
    </row>
    <row r="20" spans="1:6" ht="12.75">
      <c r="A20" s="28"/>
      <c r="B20" s="108" t="s">
        <v>17</v>
      </c>
      <c r="C20" s="29">
        <v>1</v>
      </c>
      <c r="D20" s="30"/>
      <c r="E20" s="28"/>
      <c r="F20" s="108" t="s">
        <v>8</v>
      </c>
    </row>
    <row r="21" spans="1:6" ht="12.75">
      <c r="A21" s="28"/>
      <c r="B21" s="108" t="s">
        <v>18</v>
      </c>
      <c r="C21" s="29">
        <v>1</v>
      </c>
      <c r="D21" s="30"/>
      <c r="E21" s="28"/>
      <c r="F21" s="108" t="s">
        <v>8</v>
      </c>
    </row>
    <row r="22" spans="1:6" ht="12.75">
      <c r="A22" s="28"/>
      <c r="B22" s="108" t="s">
        <v>19</v>
      </c>
      <c r="C22" s="29">
        <v>1</v>
      </c>
      <c r="D22" s="30"/>
      <c r="E22" s="28"/>
      <c r="F22" s="108" t="s">
        <v>8</v>
      </c>
    </row>
    <row r="23" spans="1:6" ht="12.75">
      <c r="A23" s="28"/>
      <c r="B23" s="19" t="s">
        <v>20</v>
      </c>
      <c r="C23" s="29">
        <v>1</v>
      </c>
      <c r="D23" s="30"/>
      <c r="E23" s="28"/>
      <c r="F23" s="108" t="s">
        <v>8</v>
      </c>
    </row>
    <row r="24" spans="1:6" ht="12.75">
      <c r="A24" s="28"/>
      <c r="B24" s="108" t="s">
        <v>21</v>
      </c>
      <c r="C24" s="29">
        <v>1</v>
      </c>
      <c r="D24" s="30"/>
      <c r="E24" s="28"/>
      <c r="F24" s="108" t="s">
        <v>8</v>
      </c>
    </row>
    <row r="25" spans="1:6" ht="12.75">
      <c r="A25" s="28"/>
      <c r="B25" s="108" t="s">
        <v>22</v>
      </c>
      <c r="C25" s="29">
        <v>1</v>
      </c>
      <c r="D25" s="30"/>
      <c r="E25" s="28"/>
      <c r="F25" s="108" t="s">
        <v>8</v>
      </c>
    </row>
    <row r="26" spans="1:6" ht="12.75">
      <c r="A26" s="28"/>
      <c r="B26" s="108" t="s">
        <v>23</v>
      </c>
      <c r="C26" s="29">
        <v>1</v>
      </c>
      <c r="D26" s="30"/>
      <c r="E26" s="28"/>
      <c r="F26" s="108" t="s">
        <v>8</v>
      </c>
    </row>
    <row r="27" spans="1:6" ht="12.75">
      <c r="A27" s="18" t="s">
        <v>24</v>
      </c>
      <c r="B27" s="19"/>
      <c r="C27" s="263">
        <f>SUM(C16:C26)</f>
        <v>11</v>
      </c>
      <c r="D27" s="30"/>
      <c r="E27" s="28"/>
      <c r="F27" s="108"/>
    </row>
    <row r="28" spans="1:6" ht="13.5" thickBot="1">
      <c r="A28" s="39"/>
      <c r="B28" s="24"/>
      <c r="C28" s="40"/>
      <c r="D28" s="41"/>
      <c r="E28" s="28"/>
      <c r="F28" s="108"/>
    </row>
    <row r="29" spans="1:6" ht="6" customHeight="1">
      <c r="A29" s="21"/>
      <c r="B29" s="90"/>
      <c r="C29" s="22"/>
      <c r="D29" s="23"/>
      <c r="E29" s="28"/>
      <c r="F29" s="108"/>
    </row>
    <row r="30" spans="1:6" ht="12.75">
      <c r="A30" s="25" t="s">
        <v>25</v>
      </c>
      <c r="B30" s="96"/>
      <c r="C30" s="37"/>
      <c r="D30" s="38"/>
      <c r="E30" s="28"/>
      <c r="F30" s="108"/>
    </row>
    <row r="31" spans="1:6" ht="12.75">
      <c r="A31" s="28"/>
      <c r="B31" s="108" t="s">
        <v>26</v>
      </c>
      <c r="C31" s="29">
        <v>1</v>
      </c>
      <c r="D31" s="30"/>
      <c r="E31" s="28"/>
      <c r="F31" s="108" t="s">
        <v>8</v>
      </c>
    </row>
    <row r="32" spans="1:6" ht="12.75">
      <c r="A32" s="28"/>
      <c r="B32" s="108" t="s">
        <v>27</v>
      </c>
      <c r="C32" s="29">
        <v>1</v>
      </c>
      <c r="D32" s="30"/>
      <c r="E32" s="28"/>
      <c r="F32" s="108" t="s">
        <v>8</v>
      </c>
    </row>
    <row r="33" spans="1:6" ht="12.75">
      <c r="A33" s="28"/>
      <c r="B33" s="108" t="s">
        <v>28</v>
      </c>
      <c r="C33" s="29">
        <v>1</v>
      </c>
      <c r="D33" s="30"/>
      <c r="E33" s="28"/>
      <c r="F33" s="108" t="s">
        <v>8</v>
      </c>
    </row>
    <row r="34" spans="1:6" ht="12.75">
      <c r="A34" s="28"/>
      <c r="B34" s="108" t="s">
        <v>29</v>
      </c>
      <c r="C34" s="29">
        <v>1</v>
      </c>
      <c r="D34" s="30"/>
      <c r="E34" s="28"/>
      <c r="F34" s="108" t="s">
        <v>8</v>
      </c>
    </row>
    <row r="35" spans="1:6" ht="12.75">
      <c r="A35" s="28"/>
      <c r="B35" s="108" t="s">
        <v>30</v>
      </c>
      <c r="C35" s="29">
        <v>1</v>
      </c>
      <c r="D35" s="30"/>
      <c r="E35" s="28"/>
      <c r="F35" s="108" t="s">
        <v>8</v>
      </c>
    </row>
    <row r="36" spans="1:6" ht="12.75">
      <c r="A36" s="28"/>
      <c r="B36" s="108" t="s">
        <v>31</v>
      </c>
      <c r="C36" s="29">
        <v>1</v>
      </c>
      <c r="D36" s="30"/>
      <c r="E36" s="28"/>
      <c r="F36" s="108" t="s">
        <v>8</v>
      </c>
    </row>
    <row r="37" spans="1:6" ht="12.75">
      <c r="A37" s="28"/>
      <c r="B37" s="108" t="s">
        <v>32</v>
      </c>
      <c r="C37" s="29">
        <v>1</v>
      </c>
      <c r="D37" s="30"/>
      <c r="E37" s="28"/>
      <c r="F37" s="108" t="s">
        <v>8</v>
      </c>
    </row>
    <row r="38" spans="1:6" ht="12.75">
      <c r="A38" s="28"/>
      <c r="B38" s="108" t="s">
        <v>33</v>
      </c>
      <c r="C38" s="29">
        <v>1</v>
      </c>
      <c r="D38" s="30"/>
      <c r="E38" s="28"/>
      <c r="F38" s="108" t="s">
        <v>8</v>
      </c>
    </row>
    <row r="39" spans="1:6" ht="12.75">
      <c r="A39" s="28"/>
      <c r="B39" s="108" t="s">
        <v>34</v>
      </c>
      <c r="C39" s="29">
        <v>1</v>
      </c>
      <c r="D39" s="30"/>
      <c r="E39" s="28"/>
      <c r="F39" s="108" t="s">
        <v>8</v>
      </c>
    </row>
    <row r="40" spans="1:6" ht="12.75">
      <c r="A40" s="18" t="s">
        <v>35</v>
      </c>
      <c r="B40" s="108"/>
      <c r="C40" s="263">
        <f>SUM(C31:C39)</f>
        <v>9</v>
      </c>
      <c r="D40" s="30"/>
      <c r="E40" s="28"/>
      <c r="F40" s="108"/>
    </row>
    <row r="41" spans="1:6" ht="13.5" thickBot="1">
      <c r="A41" s="42"/>
      <c r="B41" s="153"/>
      <c r="C41" s="43"/>
      <c r="D41" s="44"/>
      <c r="E41" s="28"/>
      <c r="F41" s="108"/>
    </row>
    <row r="42" spans="1:6" ht="12.75">
      <c r="A42" s="175" t="s">
        <v>36</v>
      </c>
      <c r="B42" s="176"/>
      <c r="C42" s="177"/>
      <c r="D42" s="178"/>
      <c r="E42" s="28"/>
      <c r="F42" s="108"/>
    </row>
    <row r="43" spans="1:6" ht="12.75">
      <c r="A43" s="28"/>
      <c r="B43" s="108" t="s">
        <v>37</v>
      </c>
      <c r="C43" s="29">
        <v>1</v>
      </c>
      <c r="D43" s="30"/>
      <c r="E43" s="28"/>
      <c r="F43" s="108" t="s">
        <v>8</v>
      </c>
    </row>
    <row r="44" spans="1:6" ht="12.75">
      <c r="A44" s="28"/>
      <c r="B44" s="108" t="s">
        <v>38</v>
      </c>
      <c r="C44" s="29">
        <v>1</v>
      </c>
      <c r="D44" s="30"/>
      <c r="E44" s="28"/>
      <c r="F44" s="108" t="s">
        <v>8</v>
      </c>
    </row>
    <row r="45" spans="1:6" ht="12.75">
      <c r="A45" s="46" t="s">
        <v>39</v>
      </c>
      <c r="B45" s="19"/>
      <c r="C45" s="263">
        <f>SUM(C43:C44)</f>
        <v>2</v>
      </c>
      <c r="D45" s="30"/>
      <c r="E45" s="28"/>
      <c r="F45" s="108"/>
    </row>
    <row r="46" spans="1:6" ht="12.75">
      <c r="A46" s="39"/>
      <c r="B46" s="24"/>
      <c r="C46" s="40"/>
      <c r="D46" s="41"/>
      <c r="E46" s="28"/>
      <c r="F46" s="108"/>
    </row>
    <row r="47" spans="1:6" ht="13.5" thickBot="1">
      <c r="A47" s="47" t="s">
        <v>40</v>
      </c>
      <c r="B47" s="47"/>
      <c r="C47" s="264">
        <f>C45+C40+C27+C12</f>
        <v>52</v>
      </c>
      <c r="D47" s="48"/>
      <c r="E47" s="28"/>
      <c r="F47" s="10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8"/>
  <sheetViews>
    <sheetView view="pageBreakPreview" zoomScaleSheetLayoutView="100" zoomScalePageLayoutView="0" workbookViewId="0" topLeftCell="A1">
      <selection activeCell="A1" sqref="A1"/>
    </sheetView>
  </sheetViews>
  <sheetFormatPr defaultColWidth="9" defaultRowHeight="12.75"/>
  <cols>
    <col min="1" max="1" width="2.83203125" style="0" customWidth="1"/>
    <col min="2" max="2" width="25.66015625" style="0" bestFit="1" customWidth="1"/>
    <col min="3" max="47" width="0" style="0" hidden="1" customWidth="1"/>
    <col min="48" max="48" width="9" style="0" customWidth="1"/>
    <col min="49" max="49" width="2.16015625" style="0" hidden="1" customWidth="1"/>
    <col min="50" max="50" width="0" style="0" hidden="1" customWidth="1"/>
    <col min="51" max="51" width="10.66015625" style="0" customWidth="1"/>
    <col min="52" max="52" width="2.83203125" style="0" hidden="1" customWidth="1"/>
    <col min="53" max="53" width="0" style="0" hidden="1" customWidth="1"/>
    <col min="54" max="54" width="10.16015625" style="0" customWidth="1"/>
    <col min="55" max="55" width="2.66015625" style="0" hidden="1" customWidth="1"/>
    <col min="56" max="56" width="0" style="0" hidden="1" customWidth="1"/>
    <col min="57" max="57" width="3.66015625" style="0" customWidth="1"/>
    <col min="58" max="58" width="14.66015625" style="0" customWidth="1"/>
  </cols>
  <sheetData>
    <row r="1" spans="1:58" ht="12.75">
      <c r="A1" s="1" t="str">
        <f>'Input Sheet'!A1</f>
        <v>2002 Population Estimate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12.75">
      <c r="A2" s="49"/>
      <c r="B2" s="50"/>
      <c r="C2" s="4"/>
      <c r="D2" s="8"/>
      <c r="E2" s="5"/>
      <c r="F2" s="5"/>
      <c r="G2" s="51"/>
      <c r="H2" s="51"/>
      <c r="I2" s="52"/>
      <c r="J2" s="52"/>
      <c r="K2" s="52"/>
      <c r="L2" s="53"/>
      <c r="M2" s="54"/>
      <c r="N2" s="5"/>
      <c r="O2" s="5"/>
      <c r="P2" s="5"/>
      <c r="Q2" s="5"/>
      <c r="R2" s="51"/>
      <c r="S2" s="51"/>
      <c r="T2" s="5"/>
      <c r="U2" s="5"/>
      <c r="V2" s="53"/>
      <c r="W2" s="5"/>
      <c r="X2" s="54"/>
      <c r="Y2" s="5"/>
      <c r="Z2" s="5"/>
      <c r="AA2" s="5"/>
      <c r="AB2" s="5"/>
      <c r="AC2" s="51"/>
      <c r="AD2" s="51"/>
      <c r="AE2" s="5"/>
      <c r="AF2" s="5"/>
      <c r="AG2" s="53"/>
      <c r="AH2" s="5"/>
      <c r="AI2" s="54"/>
      <c r="AJ2" s="5"/>
      <c r="AK2" s="5"/>
      <c r="AL2" s="8"/>
      <c r="AM2" s="8"/>
      <c r="AN2" s="55"/>
      <c r="AO2" s="55"/>
      <c r="AP2" s="5"/>
      <c r="AQ2" s="5"/>
      <c r="AR2" s="53"/>
      <c r="AS2" s="53"/>
      <c r="AT2" s="54"/>
      <c r="AU2" s="5"/>
      <c r="AV2" s="56"/>
      <c r="AW2" s="17"/>
      <c r="AX2" s="57"/>
      <c r="AY2" s="56"/>
      <c r="AZ2" s="17"/>
      <c r="BA2" s="58"/>
      <c r="BB2" s="56"/>
      <c r="BC2" s="17"/>
      <c r="BD2" s="58"/>
      <c r="BE2" s="58"/>
      <c r="BF2" s="56"/>
    </row>
    <row r="3" spans="1:58" ht="12.75">
      <c r="A3" s="59" t="s">
        <v>1</v>
      </c>
      <c r="B3" s="60"/>
      <c r="C3" s="60">
        <f>'Input Sheet'!C3</f>
        <v>20000</v>
      </c>
      <c r="D3" s="61"/>
      <c r="E3" s="62">
        <f>$C$3</f>
        <v>20000</v>
      </c>
      <c r="F3" s="60"/>
      <c r="G3" s="62"/>
      <c r="H3" s="62"/>
      <c r="I3" s="63"/>
      <c r="J3" s="63"/>
      <c r="K3" s="63"/>
      <c r="L3" s="60"/>
      <c r="M3" s="60"/>
      <c r="N3" s="64" t="s">
        <v>41</v>
      </c>
      <c r="O3" s="60"/>
      <c r="P3" s="62">
        <f>$C$3</f>
        <v>20000</v>
      </c>
      <c r="Q3" s="60"/>
      <c r="R3" s="62"/>
      <c r="S3" s="62"/>
      <c r="T3" s="60"/>
      <c r="U3" s="60"/>
      <c r="V3" s="60"/>
      <c r="W3" s="60"/>
      <c r="X3" s="60"/>
      <c r="Y3" s="64" t="s">
        <v>42</v>
      </c>
      <c r="Z3" s="60"/>
      <c r="AA3" s="62">
        <f>$C$3</f>
        <v>20000</v>
      </c>
      <c r="AB3" s="60"/>
      <c r="AC3" s="62"/>
      <c r="AD3" s="62"/>
      <c r="AE3" s="60"/>
      <c r="AF3" s="60"/>
      <c r="AG3" s="60"/>
      <c r="AH3" s="60"/>
      <c r="AI3" s="60"/>
      <c r="AJ3" s="64" t="s">
        <v>43</v>
      </c>
      <c r="AK3" s="60"/>
      <c r="AL3" s="62">
        <f>$C$3</f>
        <v>20000</v>
      </c>
      <c r="AM3" s="61"/>
      <c r="AN3" s="65"/>
      <c r="AO3" s="65"/>
      <c r="AP3" s="60"/>
      <c r="AQ3" s="60"/>
      <c r="AR3" s="60"/>
      <c r="AS3" s="60"/>
      <c r="AT3" s="60"/>
      <c r="AU3" s="64" t="s">
        <v>44</v>
      </c>
      <c r="AV3" s="66">
        <f>$C$3</f>
        <v>20000</v>
      </c>
      <c r="AW3" s="67"/>
      <c r="AX3" s="68"/>
      <c r="AY3" s="56"/>
      <c r="AZ3" s="67"/>
      <c r="BA3" s="67"/>
      <c r="BB3" s="56"/>
      <c r="BC3" s="67"/>
      <c r="BD3" s="67"/>
      <c r="BE3" s="67"/>
      <c r="BF3" s="56"/>
    </row>
    <row r="4" spans="1:58" ht="13.5" thickBot="1">
      <c r="A4" s="193" t="s">
        <v>3</v>
      </c>
      <c r="B4" s="194"/>
      <c r="C4" s="194">
        <f>'Input Sheet'!C4</f>
        <v>30000</v>
      </c>
      <c r="D4" s="195"/>
      <c r="E4" s="195">
        <f>$C$4</f>
        <v>30000</v>
      </c>
      <c r="F4" s="196" t="s">
        <v>45</v>
      </c>
      <c r="G4" s="197"/>
      <c r="H4" s="197"/>
      <c r="I4" s="198"/>
      <c r="J4" s="198"/>
      <c r="K4" s="198"/>
      <c r="L4" s="197"/>
      <c r="M4" s="197"/>
      <c r="N4" s="199"/>
      <c r="O4" s="194"/>
      <c r="P4" s="195">
        <f>$C$4</f>
        <v>30000</v>
      </c>
      <c r="Q4" s="196" t="s">
        <v>45</v>
      </c>
      <c r="R4" s="197"/>
      <c r="S4" s="197"/>
      <c r="T4" s="198"/>
      <c r="U4" s="198"/>
      <c r="V4" s="198"/>
      <c r="W4" s="197"/>
      <c r="X4" s="197"/>
      <c r="Y4" s="199"/>
      <c r="Z4" s="194"/>
      <c r="AA4" s="195">
        <f>$C$4</f>
        <v>30000</v>
      </c>
      <c r="AB4" s="196" t="s">
        <v>45</v>
      </c>
      <c r="AC4" s="197"/>
      <c r="AD4" s="197"/>
      <c r="AE4" s="198"/>
      <c r="AF4" s="198"/>
      <c r="AG4" s="198"/>
      <c r="AH4" s="197"/>
      <c r="AI4" s="197"/>
      <c r="AJ4" s="199"/>
      <c r="AK4" s="194"/>
      <c r="AL4" s="195">
        <f>$C$4</f>
        <v>30000</v>
      </c>
      <c r="AM4" s="196" t="s">
        <v>46</v>
      </c>
      <c r="AN4" s="197"/>
      <c r="AO4" s="197"/>
      <c r="AP4" s="198"/>
      <c r="AQ4" s="198"/>
      <c r="AR4" s="198"/>
      <c r="AS4" s="197"/>
      <c r="AT4" s="197"/>
      <c r="AU4" s="199"/>
      <c r="AV4" s="200">
        <f>$C$4</f>
        <v>30000</v>
      </c>
      <c r="AW4" s="75"/>
      <c r="AX4" s="68"/>
      <c r="AY4" s="56"/>
      <c r="AZ4" s="75"/>
      <c r="BA4" s="75"/>
      <c r="BB4" s="56"/>
      <c r="BC4" s="75"/>
      <c r="BD4" s="75"/>
      <c r="BE4" s="67"/>
      <c r="BF4" s="56"/>
    </row>
    <row r="5" spans="1:58" ht="12.75">
      <c r="A5" s="13"/>
      <c r="B5" s="14"/>
      <c r="C5" s="16"/>
      <c r="D5" s="16"/>
      <c r="E5" s="16" t="s">
        <v>47</v>
      </c>
      <c r="F5" s="16"/>
      <c r="G5" s="14"/>
      <c r="H5" s="201" t="s">
        <v>41</v>
      </c>
      <c r="I5" s="202"/>
      <c r="J5" s="202"/>
      <c r="K5" s="202" t="s">
        <v>48</v>
      </c>
      <c r="L5" s="203"/>
      <c r="M5" s="86" t="s">
        <v>49</v>
      </c>
      <c r="N5" s="203"/>
      <c r="O5" s="14"/>
      <c r="P5" s="16" t="s">
        <v>47</v>
      </c>
      <c r="Q5" s="16"/>
      <c r="R5" s="14"/>
      <c r="S5" s="201" t="s">
        <v>42</v>
      </c>
      <c r="T5" s="201"/>
      <c r="U5" s="201"/>
      <c r="V5" s="203" t="s">
        <v>48</v>
      </c>
      <c r="W5" s="203"/>
      <c r="X5" s="86" t="s">
        <v>49</v>
      </c>
      <c r="Y5" s="203"/>
      <c r="Z5" s="14"/>
      <c r="AA5" s="16" t="s">
        <v>47</v>
      </c>
      <c r="AB5" s="16"/>
      <c r="AC5" s="14"/>
      <c r="AD5" s="201" t="s">
        <v>50</v>
      </c>
      <c r="AE5" s="201"/>
      <c r="AF5" s="201"/>
      <c r="AG5" s="203" t="s">
        <v>48</v>
      </c>
      <c r="AH5" s="203"/>
      <c r="AI5" s="86" t="s">
        <v>49</v>
      </c>
      <c r="AJ5" s="203"/>
      <c r="AK5" s="203"/>
      <c r="AL5" s="16" t="s">
        <v>47</v>
      </c>
      <c r="AM5" s="16"/>
      <c r="AN5" s="14"/>
      <c r="AO5" s="204" t="s">
        <v>51</v>
      </c>
      <c r="AP5" s="204"/>
      <c r="AQ5" s="201"/>
      <c r="AR5" s="203" t="s">
        <v>48</v>
      </c>
      <c r="AS5" s="203"/>
      <c r="AT5" s="86" t="s">
        <v>49</v>
      </c>
      <c r="AU5" s="14"/>
      <c r="AV5" s="205" t="s">
        <v>52</v>
      </c>
      <c r="AW5" s="82"/>
      <c r="AX5" s="83"/>
      <c r="AY5" s="84"/>
      <c r="AZ5" s="82"/>
      <c r="BA5" s="83"/>
      <c r="BB5" s="192"/>
      <c r="BC5" s="82"/>
      <c r="BD5" s="85"/>
      <c r="BE5" s="86"/>
      <c r="BF5" s="87" t="s">
        <v>53</v>
      </c>
    </row>
    <row r="6" spans="1:58" ht="13.5" thickBot="1">
      <c r="A6" s="18" t="s">
        <v>5</v>
      </c>
      <c r="B6" s="19"/>
      <c r="C6" s="20"/>
      <c r="D6" s="20"/>
      <c r="E6" s="20" t="s">
        <v>54</v>
      </c>
      <c r="F6" s="20"/>
      <c r="G6" s="76" t="s">
        <v>55</v>
      </c>
      <c r="H6" s="76"/>
      <c r="I6" s="77" t="s">
        <v>56</v>
      </c>
      <c r="J6" s="77"/>
      <c r="K6" s="77" t="s">
        <v>57</v>
      </c>
      <c r="L6" s="78"/>
      <c r="M6" s="79" t="s">
        <v>58</v>
      </c>
      <c r="N6" s="78"/>
      <c r="O6" s="19"/>
      <c r="P6" s="20" t="s">
        <v>54</v>
      </c>
      <c r="Q6" s="20"/>
      <c r="R6" s="76" t="s">
        <v>55</v>
      </c>
      <c r="S6" s="76"/>
      <c r="T6" s="76" t="s">
        <v>56</v>
      </c>
      <c r="U6" s="76"/>
      <c r="V6" s="78" t="s">
        <v>57</v>
      </c>
      <c r="W6" s="78"/>
      <c r="X6" s="79" t="s">
        <v>58</v>
      </c>
      <c r="Y6" s="78"/>
      <c r="Z6" s="19"/>
      <c r="AA6" s="20" t="s">
        <v>54</v>
      </c>
      <c r="AB6" s="20"/>
      <c r="AC6" s="76" t="s">
        <v>55</v>
      </c>
      <c r="AD6" s="76"/>
      <c r="AE6" s="76" t="s">
        <v>56</v>
      </c>
      <c r="AF6" s="76"/>
      <c r="AG6" s="78" t="s">
        <v>57</v>
      </c>
      <c r="AH6" s="78"/>
      <c r="AI6" s="79" t="s">
        <v>58</v>
      </c>
      <c r="AJ6" s="78"/>
      <c r="AK6" s="78"/>
      <c r="AL6" s="20" t="s">
        <v>54</v>
      </c>
      <c r="AM6" s="20"/>
      <c r="AN6" s="76" t="s">
        <v>59</v>
      </c>
      <c r="AO6" s="76"/>
      <c r="AP6" s="76" t="s">
        <v>56</v>
      </c>
      <c r="AQ6" s="76"/>
      <c r="AR6" s="78" t="s">
        <v>57</v>
      </c>
      <c r="AS6" s="78"/>
      <c r="AT6" s="79" t="s">
        <v>58</v>
      </c>
      <c r="AU6" s="19"/>
      <c r="AV6" s="88"/>
      <c r="AW6" s="20"/>
      <c r="AX6" s="79"/>
      <c r="AY6" s="88"/>
      <c r="AZ6" s="20"/>
      <c r="BA6" s="79"/>
      <c r="BB6" s="88"/>
      <c r="BC6" s="20"/>
      <c r="BD6" s="79"/>
      <c r="BE6" s="79"/>
      <c r="BF6" s="89"/>
    </row>
    <row r="7" spans="1:58" ht="12.75">
      <c r="A7" s="2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1" t="s">
        <v>41</v>
      </c>
      <c r="AW7" s="92"/>
      <c r="AX7" s="93"/>
      <c r="AY7" s="91" t="s">
        <v>60</v>
      </c>
      <c r="AZ7" s="92"/>
      <c r="BA7" s="93"/>
      <c r="BB7" s="183" t="s">
        <v>61</v>
      </c>
      <c r="BC7" s="92"/>
      <c r="BD7" s="93"/>
      <c r="BE7" s="94"/>
      <c r="BF7" s="95" t="s">
        <v>62</v>
      </c>
    </row>
    <row r="8" spans="1:58" ht="12.75">
      <c r="A8" s="25" t="s">
        <v>6</v>
      </c>
      <c r="B8" s="96"/>
      <c r="C8" s="97"/>
      <c r="D8" s="97"/>
      <c r="E8" s="96"/>
      <c r="F8" s="96"/>
      <c r="G8" s="98"/>
      <c r="H8" s="98"/>
      <c r="I8" s="99"/>
      <c r="J8" s="99"/>
      <c r="K8" s="99"/>
      <c r="L8" s="100"/>
      <c r="M8" s="101"/>
      <c r="N8" s="96"/>
      <c r="O8" s="96"/>
      <c r="P8" s="96"/>
      <c r="Q8" s="96"/>
      <c r="R8" s="98"/>
      <c r="S8" s="98"/>
      <c r="T8" s="96"/>
      <c r="U8" s="96"/>
      <c r="V8" s="100"/>
      <c r="W8" s="96"/>
      <c r="X8" s="101"/>
      <c r="Y8" s="96"/>
      <c r="Z8" s="96"/>
      <c r="AA8" s="96"/>
      <c r="AB8" s="96"/>
      <c r="AC8" s="98"/>
      <c r="AD8" s="98"/>
      <c r="AE8" s="96"/>
      <c r="AF8" s="96"/>
      <c r="AG8" s="100"/>
      <c r="AH8" s="96"/>
      <c r="AI8" s="101"/>
      <c r="AJ8" s="96"/>
      <c r="AK8" s="96"/>
      <c r="AL8" s="97"/>
      <c r="AM8" s="97"/>
      <c r="AN8" s="102"/>
      <c r="AO8" s="102"/>
      <c r="AP8" s="96"/>
      <c r="AQ8" s="96"/>
      <c r="AR8" s="100"/>
      <c r="AS8" s="100"/>
      <c r="AT8" s="101"/>
      <c r="AU8" s="96"/>
      <c r="AV8" s="103" t="s">
        <v>63</v>
      </c>
      <c r="AW8" s="104"/>
      <c r="AX8" s="105" t="s">
        <v>64</v>
      </c>
      <c r="AY8" s="103" t="s">
        <v>63</v>
      </c>
      <c r="AZ8" s="104"/>
      <c r="BA8" s="105" t="s">
        <v>64</v>
      </c>
      <c r="BB8" s="184" t="s">
        <v>63</v>
      </c>
      <c r="BC8" s="104"/>
      <c r="BD8" s="105" t="s">
        <v>64</v>
      </c>
      <c r="BE8" s="106"/>
      <c r="BF8" s="107" t="s">
        <v>63</v>
      </c>
    </row>
    <row r="9" spans="1:58" ht="12.75">
      <c r="A9" s="28"/>
      <c r="B9" s="108" t="s">
        <v>7</v>
      </c>
      <c r="C9" s="29">
        <f>'Input Sheet'!C9</f>
        <v>10</v>
      </c>
      <c r="D9" s="109"/>
      <c r="E9" s="109">
        <f>C9</f>
        <v>10</v>
      </c>
      <c r="F9" s="4"/>
      <c r="G9" s="110">
        <v>2923</v>
      </c>
      <c r="H9" s="110"/>
      <c r="I9" s="109">
        <f>$AV$4/G9</f>
        <v>10.263427984946972</v>
      </c>
      <c r="J9" s="109"/>
      <c r="K9" s="109">
        <f>E9-I9</f>
        <v>-0.26342798494697206</v>
      </c>
      <c r="L9" s="111"/>
      <c r="M9" s="112">
        <f>IF(E9=0," ",(K9/E9))</f>
        <v>-0.026342798494697207</v>
      </c>
      <c r="N9" s="113"/>
      <c r="O9" s="108"/>
      <c r="P9" s="109">
        <f>$C9</f>
        <v>10</v>
      </c>
      <c r="Q9" s="4"/>
      <c r="R9" s="110">
        <v>2970</v>
      </c>
      <c r="S9" s="110"/>
      <c r="T9" s="109">
        <f>$AV$4/R9</f>
        <v>10.1010101010101</v>
      </c>
      <c r="U9" s="109"/>
      <c r="V9" s="109">
        <f>P9-T9</f>
        <v>-0.10101010101010033</v>
      </c>
      <c r="W9" s="113"/>
      <c r="X9" s="112">
        <f>IF(P9=0," ",(V9/P9))</f>
        <v>-0.010101010101010032</v>
      </c>
      <c r="Y9" s="113"/>
      <c r="Z9" s="108"/>
      <c r="AA9" s="109">
        <f>$C9</f>
        <v>10</v>
      </c>
      <c r="AB9" s="4"/>
      <c r="AC9" s="110">
        <v>2359.9615236629475</v>
      </c>
      <c r="AD9" s="110"/>
      <c r="AE9" s="109">
        <f>$AV$4/AC9</f>
        <v>12.712071658454986</v>
      </c>
      <c r="AF9" s="109"/>
      <c r="AG9" s="109">
        <f>AA9-AE9</f>
        <v>-2.7120716584549864</v>
      </c>
      <c r="AH9" s="113"/>
      <c r="AI9" s="112">
        <f>IF(AA9=0," ",(AG9/AA9))</f>
        <v>-0.27120716584549864</v>
      </c>
      <c r="AJ9" s="113"/>
      <c r="AK9" s="113"/>
      <c r="AL9" s="109">
        <f>C9</f>
        <v>10</v>
      </c>
      <c r="AM9" s="4"/>
      <c r="AN9" s="114">
        <v>3610.1083032490974</v>
      </c>
      <c r="AO9" s="114"/>
      <c r="AP9" s="109">
        <f>$AV$4/AN9</f>
        <v>8.31</v>
      </c>
      <c r="AQ9" s="109"/>
      <c r="AR9" s="109">
        <f>AL9-AP9</f>
        <v>1.6899999999999995</v>
      </c>
      <c r="AS9" s="111"/>
      <c r="AT9" s="112">
        <f>IF(AL9=0," ",(AR9/AL9))</f>
        <v>0.16899999999999996</v>
      </c>
      <c r="AU9" s="108"/>
      <c r="AV9" s="115">
        <f>I9</f>
        <v>10.263427984946972</v>
      </c>
      <c r="AW9" s="116"/>
      <c r="AX9" s="117">
        <f>M9</f>
        <v>-0.026342798494697207</v>
      </c>
      <c r="AY9" s="115">
        <f>T9</f>
        <v>10.1010101010101</v>
      </c>
      <c r="AZ9" s="116"/>
      <c r="BA9" s="117">
        <f>X9</f>
        <v>-0.010101010101010032</v>
      </c>
      <c r="BB9" s="185">
        <f>AE9</f>
        <v>12.712071658454986</v>
      </c>
      <c r="BC9" s="116"/>
      <c r="BD9" s="117">
        <f>AI9</f>
        <v>-0.27120716584549864</v>
      </c>
      <c r="BE9" s="79"/>
      <c r="BF9" s="119">
        <f>AP9</f>
        <v>8.31</v>
      </c>
    </row>
    <row r="10" spans="1:58" ht="12.75">
      <c r="A10" s="28"/>
      <c r="B10" s="108" t="s">
        <v>9</v>
      </c>
      <c r="C10" s="29">
        <f>'Input Sheet'!C10</f>
        <v>10</v>
      </c>
      <c r="D10" s="109"/>
      <c r="E10" s="109">
        <f>C10</f>
        <v>10</v>
      </c>
      <c r="F10" s="4"/>
      <c r="G10" s="110">
        <v>3466</v>
      </c>
      <c r="H10" s="110"/>
      <c r="I10" s="109">
        <f>$AV$4/G10</f>
        <v>8.655510675129833</v>
      </c>
      <c r="J10" s="109"/>
      <c r="K10" s="109">
        <f>E10-I10</f>
        <v>1.3444893248701675</v>
      </c>
      <c r="L10" s="111"/>
      <c r="M10" s="112">
        <f>IF(E10=0," ",(K10/E10))</f>
        <v>0.13444893248701675</v>
      </c>
      <c r="N10" s="113"/>
      <c r="O10" s="108"/>
      <c r="P10" s="109">
        <f>$C10</f>
        <v>10</v>
      </c>
      <c r="Q10" s="4"/>
      <c r="R10" s="110">
        <v>5668</v>
      </c>
      <c r="S10" s="110"/>
      <c r="T10" s="109">
        <f>$AV$4/R10</f>
        <v>5.292872265349329</v>
      </c>
      <c r="U10" s="109"/>
      <c r="V10" s="109">
        <f>P10-T10</f>
        <v>4.707127734650671</v>
      </c>
      <c r="W10" s="113"/>
      <c r="X10" s="112">
        <f>IF(P10=0," ",(V10/P10))</f>
        <v>0.47071277346506707</v>
      </c>
      <c r="Y10" s="113"/>
      <c r="Z10" s="108"/>
      <c r="AA10" s="109">
        <f>$C10</f>
        <v>10</v>
      </c>
      <c r="AB10" s="4"/>
      <c r="AC10" s="110">
        <v>5015.159443990188</v>
      </c>
      <c r="AD10" s="110"/>
      <c r="AE10" s="109">
        <f>$AV$4/AC10</f>
        <v>5.981863654594247</v>
      </c>
      <c r="AF10" s="109"/>
      <c r="AG10" s="109">
        <f>AA10-AE10</f>
        <v>4.018136345405753</v>
      </c>
      <c r="AH10" s="113"/>
      <c r="AI10" s="112">
        <f>IF(AA10=0," ",(AG10/AA10))</f>
        <v>0.4018136345405753</v>
      </c>
      <c r="AJ10" s="113"/>
      <c r="AK10" s="113"/>
      <c r="AL10" s="109">
        <f>C10+C19+C21+C22+C23+C26</f>
        <v>15</v>
      </c>
      <c r="AM10" s="4" t="s">
        <v>65</v>
      </c>
      <c r="AN10" s="114">
        <v>2341.9203747072597</v>
      </c>
      <c r="AO10" s="114"/>
      <c r="AP10" s="109">
        <f>$AV$4/AN10</f>
        <v>12.81</v>
      </c>
      <c r="AQ10" s="109"/>
      <c r="AR10" s="109">
        <f>AL10-AP10</f>
        <v>2.1899999999999995</v>
      </c>
      <c r="AS10" s="111"/>
      <c r="AT10" s="112">
        <f>IF(AL10=0," ",(AR10/AL10))</f>
        <v>0.14599999999999996</v>
      </c>
      <c r="AU10" s="108"/>
      <c r="AV10" s="115">
        <f>I10</f>
        <v>8.655510675129833</v>
      </c>
      <c r="AW10" s="116"/>
      <c r="AX10" s="117">
        <f>M10</f>
        <v>0.13444893248701675</v>
      </c>
      <c r="AY10" s="115">
        <f>T10</f>
        <v>5.292872265349329</v>
      </c>
      <c r="AZ10" s="116"/>
      <c r="BA10" s="117">
        <f>X10</f>
        <v>0.47071277346506707</v>
      </c>
      <c r="BB10" s="185">
        <f>AE10</f>
        <v>5.981863654594247</v>
      </c>
      <c r="BC10" s="116"/>
      <c r="BD10" s="117">
        <f>AI10</f>
        <v>0.4018136345405753</v>
      </c>
      <c r="BE10" s="79"/>
      <c r="BF10" s="119">
        <f>AP10</f>
        <v>12.81</v>
      </c>
    </row>
    <row r="11" spans="1:58" ht="12.75">
      <c r="A11" s="28"/>
      <c r="B11" s="108" t="s">
        <v>10</v>
      </c>
      <c r="C11" s="29">
        <f>'Input Sheet'!C11</f>
        <v>10</v>
      </c>
      <c r="D11" s="109"/>
      <c r="E11" s="109">
        <f>C11</f>
        <v>10</v>
      </c>
      <c r="F11" s="4"/>
      <c r="G11" s="110">
        <v>6690</v>
      </c>
      <c r="H11" s="110"/>
      <c r="I11" s="109">
        <f>$AV$4/G11</f>
        <v>4.484304932735426</v>
      </c>
      <c r="J11" s="109"/>
      <c r="K11" s="109">
        <f>E11-I11</f>
        <v>5.515695067264574</v>
      </c>
      <c r="L11" s="111"/>
      <c r="M11" s="112">
        <f>IF(E11=0," ",(K11/E11))</f>
        <v>0.5515695067264574</v>
      </c>
      <c r="N11" s="113"/>
      <c r="O11" s="108"/>
      <c r="P11" s="109">
        <f>$C11</f>
        <v>10</v>
      </c>
      <c r="Q11" s="4"/>
      <c r="R11" s="110">
        <v>7758</v>
      </c>
      <c r="S11" s="110"/>
      <c r="T11" s="109">
        <f>$AV$4/R11</f>
        <v>3.8669760247486464</v>
      </c>
      <c r="U11" s="109"/>
      <c r="V11" s="109">
        <f>P11-T11</f>
        <v>6.133023975251353</v>
      </c>
      <c r="W11" s="113"/>
      <c r="X11" s="112">
        <f>IF(P11=0," ",(V11/P11))</f>
        <v>0.6133023975251353</v>
      </c>
      <c r="Y11" s="113"/>
      <c r="Z11" s="108"/>
      <c r="AA11" s="109">
        <f>$C11</f>
        <v>10</v>
      </c>
      <c r="AB11" s="4"/>
      <c r="AC11" s="110">
        <v>6469.978902953587</v>
      </c>
      <c r="AD11" s="110"/>
      <c r="AE11" s="109">
        <f>$AV$4/AC11</f>
        <v>4.636800281729637</v>
      </c>
      <c r="AF11" s="109"/>
      <c r="AG11" s="109">
        <f>AA11-AE11</f>
        <v>5.363199718270363</v>
      </c>
      <c r="AH11" s="113"/>
      <c r="AI11" s="112">
        <f>IF(AA11=0," ",(AG11/AA11))</f>
        <v>0.5363199718270363</v>
      </c>
      <c r="AJ11" s="113"/>
      <c r="AK11" s="113"/>
      <c r="AL11" s="109">
        <f>C11</f>
        <v>10</v>
      </c>
      <c r="AM11" s="4"/>
      <c r="AN11" s="114">
        <v>5494.505494505494</v>
      </c>
      <c r="AO11" s="114"/>
      <c r="AP11" s="109">
        <f>$AV$4/AN11</f>
        <v>5.46</v>
      </c>
      <c r="AQ11" s="109"/>
      <c r="AR11" s="109">
        <f>AL11-AP11</f>
        <v>4.54</v>
      </c>
      <c r="AS11" s="111"/>
      <c r="AT11" s="112">
        <f>IF(AL11=0," ",(AR11/AL11))</f>
        <v>0.454</v>
      </c>
      <c r="AU11" s="108"/>
      <c r="AV11" s="115">
        <f>I11</f>
        <v>4.484304932735426</v>
      </c>
      <c r="AW11" s="116"/>
      <c r="AX11" s="117">
        <f>M11</f>
        <v>0.5515695067264574</v>
      </c>
      <c r="AY11" s="115">
        <f>T11</f>
        <v>3.8669760247486464</v>
      </c>
      <c r="AZ11" s="116"/>
      <c r="BA11" s="117">
        <f>X11</f>
        <v>0.6133023975251353</v>
      </c>
      <c r="BB11" s="185">
        <f>AE11</f>
        <v>4.636800281729637</v>
      </c>
      <c r="BC11" s="116"/>
      <c r="BD11" s="117">
        <f>AI11</f>
        <v>0.5363199718270363</v>
      </c>
      <c r="BE11" s="79"/>
      <c r="BF11" s="119">
        <f>AP11</f>
        <v>5.46</v>
      </c>
    </row>
    <row r="12" spans="1:58" ht="13.5" thickBot="1">
      <c r="A12" s="31" t="s">
        <v>11</v>
      </c>
      <c r="B12" s="120"/>
      <c r="C12" s="121">
        <f>SUM(C9:C11)</f>
        <v>30</v>
      </c>
      <c r="D12" s="121"/>
      <c r="E12" s="121">
        <f>SUM(E9:E11)</f>
        <v>30</v>
      </c>
      <c r="F12" s="122"/>
      <c r="G12" s="123"/>
      <c r="H12" s="123"/>
      <c r="I12" s="121">
        <f>SUM(I9:I11)</f>
        <v>23.40324359281223</v>
      </c>
      <c r="J12" s="121"/>
      <c r="K12" s="121">
        <f>E12-I12</f>
        <v>6.596756407187769</v>
      </c>
      <c r="L12" s="124"/>
      <c r="M12" s="125">
        <f>IF(E12=0," ",(K12/E12))</f>
        <v>0.2198918802395923</v>
      </c>
      <c r="N12" s="126"/>
      <c r="O12" s="120"/>
      <c r="P12" s="121">
        <f>SUM(P9:P11)</f>
        <v>30</v>
      </c>
      <c r="Q12" s="122"/>
      <c r="R12" s="123"/>
      <c r="S12" s="123"/>
      <c r="T12" s="121">
        <f>SUM(T9:T11)</f>
        <v>19.260858391108076</v>
      </c>
      <c r="U12" s="121"/>
      <c r="V12" s="121">
        <f>P12-T12</f>
        <v>10.739141608891924</v>
      </c>
      <c r="W12" s="126"/>
      <c r="X12" s="125">
        <f>IF(P12=0," ",(V12/P12))</f>
        <v>0.35797138696306413</v>
      </c>
      <c r="Y12" s="126"/>
      <c r="Z12" s="120"/>
      <c r="AA12" s="121">
        <f>SUM(AA9:AA11)</f>
        <v>30</v>
      </c>
      <c r="AB12" s="122"/>
      <c r="AC12" s="123"/>
      <c r="AD12" s="123"/>
      <c r="AE12" s="121">
        <f>SUM(AE9:AE11)</f>
        <v>23.330735594778872</v>
      </c>
      <c r="AF12" s="121"/>
      <c r="AG12" s="121">
        <f>AA12-AE12</f>
        <v>6.669264405221128</v>
      </c>
      <c r="AH12" s="126"/>
      <c r="AI12" s="125">
        <f>IF(AA12=0," ",(AG12/AA12))</f>
        <v>0.22230881350737092</v>
      </c>
      <c r="AJ12" s="126"/>
      <c r="AK12" s="126"/>
      <c r="AL12" s="121">
        <f>SUM(AL9:AL11)</f>
        <v>35</v>
      </c>
      <c r="AM12" s="122"/>
      <c r="AN12" s="127">
        <v>1128.668171557562</v>
      </c>
      <c r="AO12" s="123"/>
      <c r="AP12" s="121">
        <f>SUM(AP9:AP11)</f>
        <v>26.580000000000002</v>
      </c>
      <c r="AQ12" s="121"/>
      <c r="AR12" s="121">
        <f>AL12-AP12</f>
        <v>8.419999999999998</v>
      </c>
      <c r="AS12" s="124"/>
      <c r="AT12" s="125">
        <f>IF(AL12=0," ",(AR12/AL12))</f>
        <v>0.24057142857142852</v>
      </c>
      <c r="AU12" s="120"/>
      <c r="AV12" s="128">
        <f>SUM(AV9:AV11)</f>
        <v>23.40324359281223</v>
      </c>
      <c r="AW12" s="129"/>
      <c r="AX12" s="130">
        <f>M12</f>
        <v>0.2198918802395923</v>
      </c>
      <c r="AY12" s="128">
        <f>SUM(AY9:AY11)</f>
        <v>19.260858391108076</v>
      </c>
      <c r="AZ12" s="129"/>
      <c r="BA12" s="130">
        <f>X12</f>
        <v>0.35797138696306413</v>
      </c>
      <c r="BB12" s="186">
        <f>SUM(BB9:BB11)</f>
        <v>23.330735594778872</v>
      </c>
      <c r="BC12" s="129"/>
      <c r="BD12" s="130">
        <f>AI12</f>
        <v>0.22230881350737092</v>
      </c>
      <c r="BE12" s="131"/>
      <c r="BF12" s="132">
        <f>SUM(BF9:BF11)</f>
        <v>26.580000000000002</v>
      </c>
    </row>
    <row r="13" spans="1:58" ht="13.5" thickBot="1">
      <c r="A13" s="3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87"/>
      <c r="BC13" s="133"/>
      <c r="BD13" s="133"/>
      <c r="BE13" s="108"/>
      <c r="BF13" s="36"/>
    </row>
    <row r="14" spans="1:58" ht="12.75">
      <c r="A14" s="21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1" t="s">
        <v>41</v>
      </c>
      <c r="AW14" s="92"/>
      <c r="AX14" s="93"/>
      <c r="AY14" s="91" t="s">
        <v>60</v>
      </c>
      <c r="AZ14" s="92"/>
      <c r="BA14" s="93"/>
      <c r="BB14" s="183" t="s">
        <v>61</v>
      </c>
      <c r="BC14" s="92"/>
      <c r="BD14" s="93"/>
      <c r="BE14" s="94"/>
      <c r="BF14" s="95" t="s">
        <v>62</v>
      </c>
    </row>
    <row r="15" spans="1:58" ht="12.75">
      <c r="A15" s="25" t="s">
        <v>12</v>
      </c>
      <c r="B15" s="96"/>
      <c r="C15" s="134"/>
      <c r="D15" s="134"/>
      <c r="E15" s="134"/>
      <c r="F15" s="135"/>
      <c r="G15" s="98"/>
      <c r="H15" s="98"/>
      <c r="I15" s="134"/>
      <c r="J15" s="134"/>
      <c r="K15" s="99"/>
      <c r="L15" s="100"/>
      <c r="M15" s="101"/>
      <c r="N15" s="96"/>
      <c r="O15" s="96"/>
      <c r="P15" s="134"/>
      <c r="Q15" s="135"/>
      <c r="R15" s="98"/>
      <c r="S15" s="98"/>
      <c r="T15" s="134"/>
      <c r="U15" s="134"/>
      <c r="V15" s="99"/>
      <c r="W15" s="96"/>
      <c r="X15" s="136" t="str">
        <f aca="true" t="shared" si="0" ref="X15:X27">IF(P15=0," ",(V15/P15))</f>
        <v> </v>
      </c>
      <c r="Y15" s="96"/>
      <c r="Z15" s="96"/>
      <c r="AA15" s="134"/>
      <c r="AB15" s="135"/>
      <c r="AC15" s="98"/>
      <c r="AD15" s="98"/>
      <c r="AE15" s="134"/>
      <c r="AF15" s="134"/>
      <c r="AG15" s="99"/>
      <c r="AH15" s="96"/>
      <c r="AI15" s="136" t="str">
        <f aca="true" t="shared" si="1" ref="AI15:AI27">IF(AA15=0," ",(AG15/AA15))</f>
        <v> </v>
      </c>
      <c r="AJ15" s="96"/>
      <c r="AK15" s="96"/>
      <c r="AL15" s="134"/>
      <c r="AM15" s="97"/>
      <c r="AN15" s="102"/>
      <c r="AO15" s="102"/>
      <c r="AP15" s="134"/>
      <c r="AQ15" s="134"/>
      <c r="AR15" s="99"/>
      <c r="AS15" s="100"/>
      <c r="AT15" s="136" t="str">
        <f aca="true" t="shared" si="2" ref="AT15:AT27">IF(AL15=0," ",(AR15/AL15))</f>
        <v> </v>
      </c>
      <c r="AU15" s="96"/>
      <c r="AV15" s="137"/>
      <c r="AW15" s="138"/>
      <c r="AX15" s="139"/>
      <c r="AY15" s="137"/>
      <c r="AZ15" s="138"/>
      <c r="BA15" s="139"/>
      <c r="BB15" s="188"/>
      <c r="BC15" s="138"/>
      <c r="BD15" s="139"/>
      <c r="BE15" s="140"/>
      <c r="BF15" s="141"/>
    </row>
    <row r="16" spans="1:58" ht="12.75">
      <c r="A16" s="28"/>
      <c r="B16" s="108" t="s">
        <v>13</v>
      </c>
      <c r="C16" s="29">
        <f>'Input Sheet'!C16</f>
        <v>1</v>
      </c>
      <c r="D16" s="109"/>
      <c r="E16" s="109">
        <f aca="true" t="shared" si="3" ref="E16:E26">C16</f>
        <v>1</v>
      </c>
      <c r="F16" s="4"/>
      <c r="G16" s="110">
        <v>118787</v>
      </c>
      <c r="H16" s="110"/>
      <c r="I16" s="109">
        <f aca="true" t="shared" si="4" ref="I16:I26">$AV$4/G16</f>
        <v>0.2525528887841262</v>
      </c>
      <c r="J16" s="109"/>
      <c r="K16" s="109">
        <f aca="true" t="shared" si="5" ref="K16:K27">E16-I16</f>
        <v>0.7474471112158738</v>
      </c>
      <c r="L16" s="111"/>
      <c r="M16" s="112">
        <f aca="true" t="shared" si="6" ref="M16:M27">IF(E16=0," ",(K16/E16))</f>
        <v>0.7474471112158738</v>
      </c>
      <c r="N16" s="113"/>
      <c r="O16" s="108"/>
      <c r="P16" s="109">
        <f aca="true" t="shared" si="7" ref="P16:P26">$C16</f>
        <v>1</v>
      </c>
      <c r="Q16" s="4"/>
      <c r="R16" s="110">
        <v>104514</v>
      </c>
      <c r="S16" s="110"/>
      <c r="T16" s="109">
        <f aca="true" t="shared" si="8" ref="T16:T26">$AV$4/R16</f>
        <v>0.2870428842069005</v>
      </c>
      <c r="U16" s="109"/>
      <c r="V16" s="109">
        <f aca="true" t="shared" si="9" ref="V16:V27">P16-T16</f>
        <v>0.7129571157930995</v>
      </c>
      <c r="W16" s="113"/>
      <c r="X16" s="112">
        <f t="shared" si="0"/>
        <v>0.7129571157930995</v>
      </c>
      <c r="Y16" s="113"/>
      <c r="Z16" s="108"/>
      <c r="AA16" s="109">
        <f aca="true" t="shared" si="10" ref="AA16:AA26">$C16</f>
        <v>1</v>
      </c>
      <c r="AB16" s="4"/>
      <c r="AC16" s="110">
        <v>73898.07228915663</v>
      </c>
      <c r="AD16" s="110"/>
      <c r="AE16" s="109">
        <f aca="true" t="shared" si="11" ref="AE16:AE26">$AV$4/AC16</f>
        <v>0.40596458162822774</v>
      </c>
      <c r="AF16" s="109"/>
      <c r="AG16" s="109">
        <f aca="true" t="shared" si="12" ref="AG16:AG27">AA16-AE16</f>
        <v>0.5940354183717722</v>
      </c>
      <c r="AH16" s="113"/>
      <c r="AI16" s="112">
        <f t="shared" si="1"/>
        <v>0.5940354183717722</v>
      </c>
      <c r="AJ16" s="113"/>
      <c r="AK16" s="113"/>
      <c r="AL16" s="109">
        <f>C16</f>
        <v>1</v>
      </c>
      <c r="AM16" s="4"/>
      <c r="AN16" s="114">
        <v>71428.57142857143</v>
      </c>
      <c r="AO16" s="114"/>
      <c r="AP16" s="109">
        <f>$AV$4/AN16</f>
        <v>0.42</v>
      </c>
      <c r="AQ16" s="109"/>
      <c r="AR16" s="109">
        <f>AL16-AP16</f>
        <v>0.5800000000000001</v>
      </c>
      <c r="AS16" s="111"/>
      <c r="AT16" s="112">
        <f t="shared" si="2"/>
        <v>0.5800000000000001</v>
      </c>
      <c r="AU16" s="108"/>
      <c r="AV16" s="115">
        <f aca="true" t="shared" si="13" ref="AV16:AV26">I16</f>
        <v>0.2525528887841262</v>
      </c>
      <c r="AW16" s="116"/>
      <c r="AX16" s="117">
        <f aca="true" t="shared" si="14" ref="AX16:AX27">M16</f>
        <v>0.7474471112158738</v>
      </c>
      <c r="AY16" s="115">
        <f aca="true" t="shared" si="15" ref="AY16:AY26">T16</f>
        <v>0.2870428842069005</v>
      </c>
      <c r="AZ16" s="116"/>
      <c r="BA16" s="117">
        <f aca="true" t="shared" si="16" ref="BA16:BA27">X16</f>
        <v>0.7129571157930995</v>
      </c>
      <c r="BB16" s="185">
        <f aca="true" t="shared" si="17" ref="BB16:BB26">AE16</f>
        <v>0.40596458162822774</v>
      </c>
      <c r="BC16" s="116"/>
      <c r="BD16" s="117">
        <f aca="true" t="shared" si="18" ref="BD16:BD27">AI16</f>
        <v>0.5940354183717722</v>
      </c>
      <c r="BE16" s="79"/>
      <c r="BF16" s="119">
        <f aca="true" t="shared" si="19" ref="BF16:BF26">AP16</f>
        <v>0.42</v>
      </c>
    </row>
    <row r="17" spans="1:58" ht="12.75">
      <c r="A17" s="28"/>
      <c r="B17" s="108" t="s">
        <v>14</v>
      </c>
      <c r="C17" s="29">
        <f>'Input Sheet'!C17</f>
        <v>1</v>
      </c>
      <c r="D17" s="109"/>
      <c r="E17" s="109">
        <f t="shared" si="3"/>
        <v>1</v>
      </c>
      <c r="F17" s="4"/>
      <c r="G17" s="110">
        <v>31421</v>
      </c>
      <c r="H17" s="110"/>
      <c r="I17" s="109">
        <f t="shared" si="4"/>
        <v>0.9547754686356259</v>
      </c>
      <c r="J17" s="109"/>
      <c r="K17" s="109">
        <f t="shared" si="5"/>
        <v>0.0452245313643741</v>
      </c>
      <c r="L17" s="111"/>
      <c r="M17" s="112">
        <f t="shared" si="6"/>
        <v>0.0452245313643741</v>
      </c>
      <c r="N17" s="113"/>
      <c r="O17" s="108"/>
      <c r="P17" s="109">
        <f t="shared" si="7"/>
        <v>1</v>
      </c>
      <c r="Q17" s="4"/>
      <c r="R17" s="110">
        <v>26133</v>
      </c>
      <c r="S17" s="110"/>
      <c r="T17" s="109">
        <f t="shared" si="8"/>
        <v>1.1479738261967627</v>
      </c>
      <c r="U17" s="109"/>
      <c r="V17" s="109">
        <f t="shared" si="9"/>
        <v>-0.1479738261967627</v>
      </c>
      <c r="W17" s="113"/>
      <c r="X17" s="112">
        <f t="shared" si="0"/>
        <v>-0.1479738261967627</v>
      </c>
      <c r="Y17" s="113"/>
      <c r="Z17" s="108"/>
      <c r="AA17" s="109">
        <f t="shared" si="10"/>
        <v>1</v>
      </c>
      <c r="AB17" s="4"/>
      <c r="AC17" s="110">
        <v>20176.118421052633</v>
      </c>
      <c r="AD17" s="110"/>
      <c r="AE17" s="109">
        <f t="shared" si="11"/>
        <v>1.4869064194576052</v>
      </c>
      <c r="AF17" s="109"/>
      <c r="AG17" s="109">
        <f t="shared" si="12"/>
        <v>-0.48690641945760516</v>
      </c>
      <c r="AH17" s="113"/>
      <c r="AI17" s="112">
        <f t="shared" si="1"/>
        <v>-0.48690641945760516</v>
      </c>
      <c r="AJ17" s="113"/>
      <c r="AK17" s="113"/>
      <c r="AL17" s="109">
        <f>C17</f>
        <v>1</v>
      </c>
      <c r="AM17" s="4"/>
      <c r="AN17" s="114">
        <v>14925.373134328358</v>
      </c>
      <c r="AO17" s="114"/>
      <c r="AP17" s="109">
        <f>$AV$4/AN17</f>
        <v>2.0100000000000002</v>
      </c>
      <c r="AQ17" s="109"/>
      <c r="AR17" s="109">
        <f>AL17-AP17</f>
        <v>-1.0100000000000002</v>
      </c>
      <c r="AS17" s="111"/>
      <c r="AT17" s="112">
        <f t="shared" si="2"/>
        <v>-1.0100000000000002</v>
      </c>
      <c r="AU17" s="108"/>
      <c r="AV17" s="115">
        <f t="shared" si="13"/>
        <v>0.9547754686356259</v>
      </c>
      <c r="AW17" s="116"/>
      <c r="AX17" s="117">
        <f t="shared" si="14"/>
        <v>0.0452245313643741</v>
      </c>
      <c r="AY17" s="115">
        <f t="shared" si="15"/>
        <v>1.1479738261967627</v>
      </c>
      <c r="AZ17" s="116"/>
      <c r="BA17" s="117">
        <f t="shared" si="16"/>
        <v>-0.1479738261967627</v>
      </c>
      <c r="BB17" s="185">
        <f t="shared" si="17"/>
        <v>1.4869064194576052</v>
      </c>
      <c r="BC17" s="116"/>
      <c r="BD17" s="117">
        <f t="shared" si="18"/>
        <v>-0.48690641945760516</v>
      </c>
      <c r="BE17" s="79"/>
      <c r="BF17" s="119">
        <f t="shared" si="19"/>
        <v>2.0100000000000002</v>
      </c>
    </row>
    <row r="18" spans="1:58" ht="12.75">
      <c r="A18" s="28"/>
      <c r="B18" s="108" t="s">
        <v>15</v>
      </c>
      <c r="C18" s="29">
        <f>'Input Sheet'!C18</f>
        <v>1</v>
      </c>
      <c r="D18" s="109"/>
      <c r="E18" s="109">
        <f t="shared" si="3"/>
        <v>1</v>
      </c>
      <c r="F18" s="4"/>
      <c r="G18" s="110">
        <v>35038</v>
      </c>
      <c r="H18" s="110"/>
      <c r="I18" s="109">
        <f t="shared" si="4"/>
        <v>0.8562132541811748</v>
      </c>
      <c r="J18" s="109"/>
      <c r="K18" s="109">
        <f t="shared" si="5"/>
        <v>0.14378674581882522</v>
      </c>
      <c r="L18" s="111"/>
      <c r="M18" s="112">
        <f t="shared" si="6"/>
        <v>0.14378674581882522</v>
      </c>
      <c r="N18" s="113"/>
      <c r="O18" s="108"/>
      <c r="P18" s="109">
        <f t="shared" si="7"/>
        <v>1</v>
      </c>
      <c r="Q18" s="4"/>
      <c r="R18" s="110">
        <v>47105</v>
      </c>
      <c r="S18" s="110"/>
      <c r="T18" s="109">
        <f t="shared" si="8"/>
        <v>0.6368750663411528</v>
      </c>
      <c r="U18" s="109"/>
      <c r="V18" s="109">
        <f t="shared" si="9"/>
        <v>0.36312493365884724</v>
      </c>
      <c r="W18" s="113"/>
      <c r="X18" s="112">
        <f t="shared" si="0"/>
        <v>0.36312493365884724</v>
      </c>
      <c r="Y18" s="113"/>
      <c r="Z18" s="108"/>
      <c r="AA18" s="109">
        <f t="shared" si="10"/>
        <v>1</v>
      </c>
      <c r="AB18" s="4"/>
      <c r="AC18" s="110">
        <v>39317.5641025641</v>
      </c>
      <c r="AD18" s="110"/>
      <c r="AE18" s="109">
        <f t="shared" si="11"/>
        <v>0.7630177678795605</v>
      </c>
      <c r="AF18" s="109"/>
      <c r="AG18" s="109">
        <f t="shared" si="12"/>
        <v>0.23698223212043945</v>
      </c>
      <c r="AH18" s="113"/>
      <c r="AI18" s="112">
        <f t="shared" si="1"/>
        <v>0.23698223212043945</v>
      </c>
      <c r="AJ18" s="113"/>
      <c r="AK18" s="113"/>
      <c r="AL18" s="109">
        <f>C18</f>
        <v>1</v>
      </c>
      <c r="AM18" s="4"/>
      <c r="AN18" s="114">
        <v>32258.06451612903</v>
      </c>
      <c r="AO18" s="114"/>
      <c r="AP18" s="109">
        <f>$AV$4/AN18</f>
        <v>0.93</v>
      </c>
      <c r="AQ18" s="109"/>
      <c r="AR18" s="109">
        <f>AL18-AP18</f>
        <v>0.06999999999999995</v>
      </c>
      <c r="AS18" s="111"/>
      <c r="AT18" s="112">
        <f t="shared" si="2"/>
        <v>0.06999999999999995</v>
      </c>
      <c r="AU18" s="108"/>
      <c r="AV18" s="115">
        <f t="shared" si="13"/>
        <v>0.8562132541811748</v>
      </c>
      <c r="AW18" s="116"/>
      <c r="AX18" s="117">
        <f t="shared" si="14"/>
        <v>0.14378674581882522</v>
      </c>
      <c r="AY18" s="115">
        <f t="shared" si="15"/>
        <v>0.6368750663411528</v>
      </c>
      <c r="AZ18" s="116"/>
      <c r="BA18" s="117">
        <f t="shared" si="16"/>
        <v>0.36312493365884724</v>
      </c>
      <c r="BB18" s="185">
        <f t="shared" si="17"/>
        <v>0.7630177678795605</v>
      </c>
      <c r="BC18" s="116"/>
      <c r="BD18" s="117">
        <f t="shared" si="18"/>
        <v>0.23698223212043945</v>
      </c>
      <c r="BE18" s="79"/>
      <c r="BF18" s="119">
        <f t="shared" si="19"/>
        <v>0.93</v>
      </c>
    </row>
    <row r="19" spans="1:58" ht="12.75">
      <c r="A19" s="28"/>
      <c r="B19" s="108" t="s">
        <v>16</v>
      </c>
      <c r="C19" s="29">
        <f>'Input Sheet'!C19</f>
        <v>1</v>
      </c>
      <c r="D19" s="109"/>
      <c r="E19" s="109">
        <f t="shared" si="3"/>
        <v>1</v>
      </c>
      <c r="F19" s="4"/>
      <c r="G19" s="110">
        <v>118787</v>
      </c>
      <c r="H19" s="110"/>
      <c r="I19" s="109">
        <f t="shared" si="4"/>
        <v>0.2525528887841262</v>
      </c>
      <c r="J19" s="109"/>
      <c r="K19" s="109">
        <f t="shared" si="5"/>
        <v>0.7474471112158738</v>
      </c>
      <c r="L19" s="111"/>
      <c r="M19" s="112">
        <f t="shared" si="6"/>
        <v>0.7474471112158738</v>
      </c>
      <c r="N19" s="113"/>
      <c r="O19" s="108"/>
      <c r="P19" s="109">
        <f t="shared" si="7"/>
        <v>1</v>
      </c>
      <c r="Q19" s="4"/>
      <c r="R19" s="110">
        <v>136522</v>
      </c>
      <c r="S19" s="110"/>
      <c r="T19" s="109">
        <f t="shared" si="8"/>
        <v>0.21974480303540822</v>
      </c>
      <c r="U19" s="109"/>
      <c r="V19" s="109">
        <f t="shared" si="9"/>
        <v>0.7802551969645918</v>
      </c>
      <c r="W19" s="113"/>
      <c r="X19" s="112">
        <f t="shared" si="0"/>
        <v>0.7802551969645918</v>
      </c>
      <c r="Y19" s="113"/>
      <c r="Z19" s="108"/>
      <c r="AA19" s="109">
        <f t="shared" si="10"/>
        <v>1</v>
      </c>
      <c r="AB19" s="4"/>
      <c r="AC19" s="110">
        <v>100549.83606557378</v>
      </c>
      <c r="AD19" s="110"/>
      <c r="AE19" s="109">
        <f t="shared" si="11"/>
        <v>0.2983595117990589</v>
      </c>
      <c r="AF19" s="109"/>
      <c r="AG19" s="109">
        <f t="shared" si="12"/>
        <v>0.701640488200941</v>
      </c>
      <c r="AH19" s="113"/>
      <c r="AI19" s="112">
        <f t="shared" si="1"/>
        <v>0.701640488200941</v>
      </c>
      <c r="AJ19" s="113"/>
      <c r="AK19" s="113"/>
      <c r="AL19" s="142"/>
      <c r="AM19" s="143" t="s">
        <v>66</v>
      </c>
      <c r="AN19" s="114"/>
      <c r="AO19" s="114"/>
      <c r="AP19" s="109"/>
      <c r="AQ19" s="109"/>
      <c r="AR19" s="109"/>
      <c r="AS19" s="111"/>
      <c r="AT19" s="112" t="str">
        <f t="shared" si="2"/>
        <v> </v>
      </c>
      <c r="AU19" s="108"/>
      <c r="AV19" s="115">
        <f t="shared" si="13"/>
        <v>0.2525528887841262</v>
      </c>
      <c r="AW19" s="116"/>
      <c r="AX19" s="117">
        <f t="shared" si="14"/>
        <v>0.7474471112158738</v>
      </c>
      <c r="AY19" s="115">
        <f t="shared" si="15"/>
        <v>0.21974480303540822</v>
      </c>
      <c r="AZ19" s="116"/>
      <c r="BA19" s="117">
        <f t="shared" si="16"/>
        <v>0.7802551969645918</v>
      </c>
      <c r="BB19" s="185">
        <f t="shared" si="17"/>
        <v>0.2983595117990589</v>
      </c>
      <c r="BC19" s="116"/>
      <c r="BD19" s="117">
        <f t="shared" si="18"/>
        <v>0.701640488200941</v>
      </c>
      <c r="BE19" s="79"/>
      <c r="BF19" s="119">
        <f t="shared" si="19"/>
        <v>0</v>
      </c>
    </row>
    <row r="20" spans="1:58" ht="12.75">
      <c r="A20" s="28"/>
      <c r="B20" s="108" t="s">
        <v>17</v>
      </c>
      <c r="C20" s="29">
        <f>'Input Sheet'!C20</f>
        <v>1</v>
      </c>
      <c r="D20" s="109"/>
      <c r="E20" s="109">
        <f t="shared" si="3"/>
        <v>1</v>
      </c>
      <c r="F20" s="4"/>
      <c r="G20" s="110">
        <v>37464</v>
      </c>
      <c r="H20" s="110"/>
      <c r="I20" s="109">
        <f t="shared" si="4"/>
        <v>0.8007687379884689</v>
      </c>
      <c r="J20" s="109"/>
      <c r="K20" s="109">
        <f t="shared" si="5"/>
        <v>0.19923126201153107</v>
      </c>
      <c r="L20" s="111"/>
      <c r="M20" s="112">
        <f t="shared" si="6"/>
        <v>0.19923126201153107</v>
      </c>
      <c r="N20" s="113"/>
      <c r="O20" s="108"/>
      <c r="P20" s="109">
        <f t="shared" si="7"/>
        <v>1</v>
      </c>
      <c r="Q20" s="4"/>
      <c r="R20" s="110">
        <v>60423</v>
      </c>
      <c r="S20" s="110"/>
      <c r="T20" s="109">
        <f t="shared" si="8"/>
        <v>0.49649967727520977</v>
      </c>
      <c r="U20" s="109"/>
      <c r="V20" s="109">
        <f t="shared" si="9"/>
        <v>0.5035003227247903</v>
      </c>
      <c r="W20" s="113"/>
      <c r="X20" s="112">
        <f t="shared" si="0"/>
        <v>0.5035003227247903</v>
      </c>
      <c r="Y20" s="113"/>
      <c r="Z20" s="108"/>
      <c r="AA20" s="109">
        <f t="shared" si="10"/>
        <v>1</v>
      </c>
      <c r="AB20" s="4"/>
      <c r="AC20" s="110">
        <v>34265.58659217878</v>
      </c>
      <c r="AD20" s="110"/>
      <c r="AE20" s="109">
        <f t="shared" si="11"/>
        <v>0.8755139772464187</v>
      </c>
      <c r="AF20" s="109"/>
      <c r="AG20" s="109">
        <f t="shared" si="12"/>
        <v>0.12448602275358134</v>
      </c>
      <c r="AH20" s="113"/>
      <c r="AI20" s="112">
        <f t="shared" si="1"/>
        <v>0.12448602275358134</v>
      </c>
      <c r="AJ20" s="113"/>
      <c r="AK20" s="113"/>
      <c r="AL20" s="109">
        <f>C20</f>
        <v>1</v>
      </c>
      <c r="AM20" s="4"/>
      <c r="AN20" s="114">
        <v>31250</v>
      </c>
      <c r="AO20" s="114"/>
      <c r="AP20" s="109">
        <f>$AV$4/AN20</f>
        <v>0.96</v>
      </c>
      <c r="AQ20" s="109"/>
      <c r="AR20" s="109">
        <f>AL20-AP20</f>
        <v>0.040000000000000036</v>
      </c>
      <c r="AS20" s="111"/>
      <c r="AT20" s="112">
        <f t="shared" si="2"/>
        <v>0.040000000000000036</v>
      </c>
      <c r="AU20" s="108"/>
      <c r="AV20" s="115">
        <f t="shared" si="13"/>
        <v>0.8007687379884689</v>
      </c>
      <c r="AW20" s="116"/>
      <c r="AX20" s="117">
        <f t="shared" si="14"/>
        <v>0.19923126201153107</v>
      </c>
      <c r="AY20" s="115">
        <f t="shared" si="15"/>
        <v>0.49649967727520977</v>
      </c>
      <c r="AZ20" s="116"/>
      <c r="BA20" s="117">
        <f t="shared" si="16"/>
        <v>0.5035003227247903</v>
      </c>
      <c r="BB20" s="185">
        <f t="shared" si="17"/>
        <v>0.8755139772464187</v>
      </c>
      <c r="BC20" s="116"/>
      <c r="BD20" s="117">
        <f t="shared" si="18"/>
        <v>0.12448602275358134</v>
      </c>
      <c r="BE20" s="79"/>
      <c r="BF20" s="119">
        <f t="shared" si="19"/>
        <v>0.96</v>
      </c>
    </row>
    <row r="21" spans="1:58" ht="13.5" thickBot="1">
      <c r="A21" s="28"/>
      <c r="B21" s="108" t="s">
        <v>18</v>
      </c>
      <c r="C21" s="29">
        <f>'Input Sheet'!C21</f>
        <v>1</v>
      </c>
      <c r="D21" s="121"/>
      <c r="E21" s="121">
        <f t="shared" si="3"/>
        <v>1</v>
      </c>
      <c r="F21" s="144"/>
      <c r="G21" s="123">
        <v>27057</v>
      </c>
      <c r="H21" s="123"/>
      <c r="I21" s="121">
        <f t="shared" si="4"/>
        <v>1.1087703736556158</v>
      </c>
      <c r="J21" s="121"/>
      <c r="K21" s="121">
        <f t="shared" si="5"/>
        <v>-0.10877037365561582</v>
      </c>
      <c r="L21" s="124"/>
      <c r="M21" s="125">
        <f t="shared" si="6"/>
        <v>-0.10877037365561582</v>
      </c>
      <c r="N21" s="126"/>
      <c r="O21" s="120"/>
      <c r="P21" s="121">
        <f t="shared" si="7"/>
        <v>1</v>
      </c>
      <c r="Q21" s="144"/>
      <c r="R21" s="123">
        <v>44301</v>
      </c>
      <c r="S21" s="123"/>
      <c r="T21" s="121">
        <f t="shared" si="8"/>
        <v>0.6771856165775039</v>
      </c>
      <c r="U21" s="121"/>
      <c r="V21" s="121">
        <f t="shared" si="9"/>
        <v>0.32281438342249613</v>
      </c>
      <c r="W21" s="126"/>
      <c r="X21" s="125">
        <f t="shared" si="0"/>
        <v>0.32281438342249613</v>
      </c>
      <c r="Y21" s="126"/>
      <c r="Z21" s="120"/>
      <c r="AA21" s="121">
        <f t="shared" si="10"/>
        <v>1</v>
      </c>
      <c r="AB21" s="144"/>
      <c r="AC21" s="123">
        <v>41164.69798657718</v>
      </c>
      <c r="AD21" s="123"/>
      <c r="AE21" s="121">
        <f t="shared" si="11"/>
        <v>0.7287797911157342</v>
      </c>
      <c r="AF21" s="121"/>
      <c r="AG21" s="121">
        <f t="shared" si="12"/>
        <v>0.2712202088842658</v>
      </c>
      <c r="AH21" s="126"/>
      <c r="AI21" s="125">
        <f t="shared" si="1"/>
        <v>0.2712202088842658</v>
      </c>
      <c r="AJ21" s="126"/>
      <c r="AK21" s="126"/>
      <c r="AL21" s="145"/>
      <c r="AM21" s="146" t="s">
        <v>66</v>
      </c>
      <c r="AN21" s="127"/>
      <c r="AO21" s="127"/>
      <c r="AP21" s="121"/>
      <c r="AQ21" s="121"/>
      <c r="AR21" s="121"/>
      <c r="AS21" s="124"/>
      <c r="AT21" s="125" t="str">
        <f t="shared" si="2"/>
        <v> </v>
      </c>
      <c r="AU21" s="120"/>
      <c r="AV21" s="115">
        <f t="shared" si="13"/>
        <v>1.1087703736556158</v>
      </c>
      <c r="AW21" s="116"/>
      <c r="AX21" s="117">
        <f t="shared" si="14"/>
        <v>-0.10877037365561582</v>
      </c>
      <c r="AY21" s="115">
        <f t="shared" si="15"/>
        <v>0.6771856165775039</v>
      </c>
      <c r="AZ21" s="116"/>
      <c r="BA21" s="117">
        <f t="shared" si="16"/>
        <v>0.32281438342249613</v>
      </c>
      <c r="BB21" s="185">
        <f t="shared" si="17"/>
        <v>0.7287797911157342</v>
      </c>
      <c r="BC21" s="116"/>
      <c r="BD21" s="117">
        <f t="shared" si="18"/>
        <v>0.2712202088842658</v>
      </c>
      <c r="BE21" s="79"/>
      <c r="BF21" s="119">
        <f t="shared" si="19"/>
        <v>0</v>
      </c>
    </row>
    <row r="22" spans="1:58" ht="12.75">
      <c r="A22" s="28"/>
      <c r="B22" s="108" t="s">
        <v>19</v>
      </c>
      <c r="C22" s="29">
        <f>'Input Sheet'!C22</f>
        <v>1</v>
      </c>
      <c r="D22" s="109"/>
      <c r="E22" s="109">
        <f t="shared" si="3"/>
        <v>1</v>
      </c>
      <c r="F22" s="4"/>
      <c r="G22" s="110">
        <v>108228</v>
      </c>
      <c r="H22" s="110"/>
      <c r="I22" s="109">
        <f t="shared" si="4"/>
        <v>0.27719259341390395</v>
      </c>
      <c r="J22" s="109"/>
      <c r="K22" s="109">
        <f t="shared" si="5"/>
        <v>0.7228074065860961</v>
      </c>
      <c r="L22" s="111"/>
      <c r="M22" s="112">
        <f t="shared" si="6"/>
        <v>0.7228074065860961</v>
      </c>
      <c r="N22" s="113"/>
      <c r="O22" s="108"/>
      <c r="P22" s="109">
        <f t="shared" si="7"/>
        <v>1</v>
      </c>
      <c r="Q22" s="4"/>
      <c r="R22" s="110">
        <v>170897</v>
      </c>
      <c r="S22" s="110"/>
      <c r="T22" s="109">
        <f t="shared" si="8"/>
        <v>0.17554433372148137</v>
      </c>
      <c r="U22" s="109"/>
      <c r="V22" s="109">
        <f t="shared" si="9"/>
        <v>0.8244556662785186</v>
      </c>
      <c r="W22" s="113"/>
      <c r="X22" s="112">
        <f t="shared" si="0"/>
        <v>0.8244556662785186</v>
      </c>
      <c r="Y22" s="113"/>
      <c r="Z22" s="108"/>
      <c r="AA22" s="109">
        <f t="shared" si="10"/>
        <v>1</v>
      </c>
      <c r="AB22" s="4"/>
      <c r="AC22" s="110">
        <v>157270.2564102564</v>
      </c>
      <c r="AD22" s="110"/>
      <c r="AE22" s="109">
        <f t="shared" si="11"/>
        <v>0.19075444196989014</v>
      </c>
      <c r="AF22" s="109"/>
      <c r="AG22" s="109">
        <f t="shared" si="12"/>
        <v>0.8092455580301099</v>
      </c>
      <c r="AH22" s="113"/>
      <c r="AI22" s="112">
        <f t="shared" si="1"/>
        <v>0.8092455580301099</v>
      </c>
      <c r="AJ22" s="113"/>
      <c r="AK22" s="113"/>
      <c r="AL22" s="142"/>
      <c r="AM22" s="143" t="s">
        <v>66</v>
      </c>
      <c r="AN22" s="114"/>
      <c r="AO22" s="114"/>
      <c r="AP22" s="109"/>
      <c r="AQ22" s="109"/>
      <c r="AR22" s="109"/>
      <c r="AS22" s="111"/>
      <c r="AT22" s="112" t="str">
        <f t="shared" si="2"/>
        <v> </v>
      </c>
      <c r="AU22" s="108"/>
      <c r="AV22" s="115">
        <f t="shared" si="13"/>
        <v>0.27719259341390395</v>
      </c>
      <c r="AW22" s="116"/>
      <c r="AX22" s="117">
        <f t="shared" si="14"/>
        <v>0.7228074065860961</v>
      </c>
      <c r="AY22" s="115">
        <f t="shared" si="15"/>
        <v>0.17554433372148137</v>
      </c>
      <c r="AZ22" s="116"/>
      <c r="BA22" s="117">
        <f t="shared" si="16"/>
        <v>0.8244556662785186</v>
      </c>
      <c r="BB22" s="185">
        <f t="shared" si="17"/>
        <v>0.19075444196989014</v>
      </c>
      <c r="BC22" s="116"/>
      <c r="BD22" s="117">
        <f t="shared" si="18"/>
        <v>0.8092455580301099</v>
      </c>
      <c r="BE22" s="79"/>
      <c r="BF22" s="119">
        <f t="shared" si="19"/>
        <v>0</v>
      </c>
    </row>
    <row r="23" spans="1:58" ht="12.75">
      <c r="A23" s="28"/>
      <c r="B23" s="19" t="s">
        <v>20</v>
      </c>
      <c r="C23" s="29">
        <f>'Input Sheet'!C23</f>
        <v>1</v>
      </c>
      <c r="D23" s="109"/>
      <c r="E23" s="109">
        <f t="shared" si="3"/>
        <v>1</v>
      </c>
      <c r="F23" s="4"/>
      <c r="G23" s="110">
        <v>88550</v>
      </c>
      <c r="H23" s="110"/>
      <c r="I23" s="109">
        <f t="shared" si="4"/>
        <v>0.33879164313946925</v>
      </c>
      <c r="J23" s="109"/>
      <c r="K23" s="109">
        <f t="shared" si="5"/>
        <v>0.6612083568605307</v>
      </c>
      <c r="L23" s="111"/>
      <c r="M23" s="112">
        <f t="shared" si="6"/>
        <v>0.6612083568605307</v>
      </c>
      <c r="N23" s="113"/>
      <c r="O23" s="108"/>
      <c r="P23" s="109">
        <f t="shared" si="7"/>
        <v>1</v>
      </c>
      <c r="Q23" s="4"/>
      <c r="R23" s="110">
        <v>111704</v>
      </c>
      <c r="S23" s="110"/>
      <c r="T23" s="109">
        <f t="shared" si="8"/>
        <v>0.26856692687817807</v>
      </c>
      <c r="U23" s="109"/>
      <c r="V23" s="109">
        <f t="shared" si="9"/>
        <v>0.7314330731218219</v>
      </c>
      <c r="W23" s="113"/>
      <c r="X23" s="112">
        <f t="shared" si="0"/>
        <v>0.7314330731218219</v>
      </c>
      <c r="Y23" s="113"/>
      <c r="Z23" s="108"/>
      <c r="AA23" s="109">
        <f t="shared" si="10"/>
        <v>1</v>
      </c>
      <c r="AB23" s="4"/>
      <c r="AC23" s="110">
        <v>77639.74683544303</v>
      </c>
      <c r="AD23" s="110"/>
      <c r="AE23" s="109">
        <f t="shared" si="11"/>
        <v>0.3864000234774698</v>
      </c>
      <c r="AF23" s="109"/>
      <c r="AG23" s="109">
        <f t="shared" si="12"/>
        <v>0.6135999765225302</v>
      </c>
      <c r="AH23" s="113"/>
      <c r="AI23" s="112">
        <f t="shared" si="1"/>
        <v>0.6135999765225302</v>
      </c>
      <c r="AJ23" s="113"/>
      <c r="AK23" s="113"/>
      <c r="AL23" s="142"/>
      <c r="AM23" s="143" t="s">
        <v>66</v>
      </c>
      <c r="AN23" s="114"/>
      <c r="AO23" s="114"/>
      <c r="AP23" s="109"/>
      <c r="AQ23" s="109"/>
      <c r="AR23" s="109"/>
      <c r="AS23" s="111"/>
      <c r="AT23" s="112" t="str">
        <f t="shared" si="2"/>
        <v> </v>
      </c>
      <c r="AU23" s="108"/>
      <c r="AV23" s="115">
        <f t="shared" si="13"/>
        <v>0.33879164313946925</v>
      </c>
      <c r="AW23" s="116"/>
      <c r="AX23" s="117">
        <f t="shared" si="14"/>
        <v>0.6612083568605307</v>
      </c>
      <c r="AY23" s="115">
        <f t="shared" si="15"/>
        <v>0.26856692687817807</v>
      </c>
      <c r="AZ23" s="116"/>
      <c r="BA23" s="117">
        <f t="shared" si="16"/>
        <v>0.7314330731218219</v>
      </c>
      <c r="BB23" s="185">
        <f t="shared" si="17"/>
        <v>0.3864000234774698</v>
      </c>
      <c r="BC23" s="116"/>
      <c r="BD23" s="117">
        <f t="shared" si="18"/>
        <v>0.6135999765225302</v>
      </c>
      <c r="BE23" s="79"/>
      <c r="BF23" s="119">
        <f t="shared" si="19"/>
        <v>0</v>
      </c>
    </row>
    <row r="24" spans="1:58" ht="12.75">
      <c r="A24" s="28"/>
      <c r="B24" s="108" t="s">
        <v>21</v>
      </c>
      <c r="C24" s="29">
        <f>'Input Sheet'!C24</f>
        <v>1</v>
      </c>
      <c r="D24" s="109"/>
      <c r="E24" s="109">
        <f t="shared" si="3"/>
        <v>1</v>
      </c>
      <c r="F24" s="4"/>
      <c r="G24" s="110">
        <v>44275</v>
      </c>
      <c r="H24" s="110"/>
      <c r="I24" s="109">
        <f t="shared" si="4"/>
        <v>0.6775832862789385</v>
      </c>
      <c r="J24" s="109"/>
      <c r="K24" s="109">
        <f t="shared" si="5"/>
        <v>0.3224167137210615</v>
      </c>
      <c r="L24" s="111"/>
      <c r="M24" s="112">
        <f t="shared" si="6"/>
        <v>0.3224167137210615</v>
      </c>
      <c r="N24" s="113"/>
      <c r="O24" s="108"/>
      <c r="P24" s="109">
        <f t="shared" si="7"/>
        <v>1</v>
      </c>
      <c r="Q24" s="4"/>
      <c r="R24" s="110">
        <v>45718</v>
      </c>
      <c r="S24" s="110"/>
      <c r="T24" s="109">
        <f t="shared" si="8"/>
        <v>0.6561966840194234</v>
      </c>
      <c r="U24" s="109"/>
      <c r="V24" s="109">
        <f t="shared" si="9"/>
        <v>0.34380331598057656</v>
      </c>
      <c r="W24" s="113"/>
      <c r="X24" s="112">
        <f t="shared" si="0"/>
        <v>0.34380331598057656</v>
      </c>
      <c r="Y24" s="113"/>
      <c r="Z24" s="108"/>
      <c r="AA24" s="109">
        <f t="shared" si="10"/>
        <v>1</v>
      </c>
      <c r="AB24" s="4"/>
      <c r="AC24" s="110">
        <v>43500.283687943265</v>
      </c>
      <c r="AD24" s="110"/>
      <c r="AE24" s="109">
        <f t="shared" si="11"/>
        <v>0.6896506748142182</v>
      </c>
      <c r="AF24" s="109"/>
      <c r="AG24" s="109">
        <f t="shared" si="12"/>
        <v>0.31034932518578184</v>
      </c>
      <c r="AH24" s="113"/>
      <c r="AI24" s="112">
        <f t="shared" si="1"/>
        <v>0.31034932518578184</v>
      </c>
      <c r="AJ24" s="113"/>
      <c r="AK24" s="113"/>
      <c r="AL24" s="109">
        <f>C24</f>
        <v>1</v>
      </c>
      <c r="AM24" s="4"/>
      <c r="AN24" s="114">
        <v>25000</v>
      </c>
      <c r="AO24" s="114"/>
      <c r="AP24" s="109">
        <f>$AV$4/AN24</f>
        <v>1.2</v>
      </c>
      <c r="AQ24" s="109"/>
      <c r="AR24" s="109">
        <f>AL24-AP24</f>
        <v>-0.19999999999999996</v>
      </c>
      <c r="AS24" s="111"/>
      <c r="AT24" s="112">
        <f t="shared" si="2"/>
        <v>-0.19999999999999996</v>
      </c>
      <c r="AU24" s="108"/>
      <c r="AV24" s="115">
        <f t="shared" si="13"/>
        <v>0.6775832862789385</v>
      </c>
      <c r="AW24" s="116"/>
      <c r="AX24" s="117">
        <f t="shared" si="14"/>
        <v>0.3224167137210615</v>
      </c>
      <c r="AY24" s="115">
        <f t="shared" si="15"/>
        <v>0.6561966840194234</v>
      </c>
      <c r="AZ24" s="116"/>
      <c r="BA24" s="117">
        <f t="shared" si="16"/>
        <v>0.34380331598057656</v>
      </c>
      <c r="BB24" s="185">
        <f t="shared" si="17"/>
        <v>0.6896506748142182</v>
      </c>
      <c r="BC24" s="116"/>
      <c r="BD24" s="117">
        <f t="shared" si="18"/>
        <v>0.31034932518578184</v>
      </c>
      <c r="BE24" s="79"/>
      <c r="BF24" s="119">
        <f t="shared" si="19"/>
        <v>1.2</v>
      </c>
    </row>
    <row r="25" spans="1:58" ht="12.75">
      <c r="A25" s="28"/>
      <c r="B25" s="108" t="s">
        <v>22</v>
      </c>
      <c r="C25" s="29">
        <f>'Input Sheet'!C25</f>
        <v>1</v>
      </c>
      <c r="D25" s="109"/>
      <c r="E25" s="109">
        <f t="shared" si="3"/>
        <v>1</v>
      </c>
      <c r="F25" s="4"/>
      <c r="G25" s="110">
        <v>67643</v>
      </c>
      <c r="H25" s="110"/>
      <c r="I25" s="109">
        <f t="shared" si="4"/>
        <v>0.4435048711618349</v>
      </c>
      <c r="J25" s="109"/>
      <c r="K25" s="109">
        <f t="shared" si="5"/>
        <v>0.5564951288381651</v>
      </c>
      <c r="L25" s="111"/>
      <c r="M25" s="112">
        <f t="shared" si="6"/>
        <v>0.5564951288381651</v>
      </c>
      <c r="N25" s="113"/>
      <c r="O25" s="108"/>
      <c r="P25" s="109">
        <f t="shared" si="7"/>
        <v>1</v>
      </c>
      <c r="Q25" s="4"/>
      <c r="R25" s="110">
        <v>66653</v>
      </c>
      <c r="S25" s="110"/>
      <c r="T25" s="109">
        <f t="shared" si="8"/>
        <v>0.4500922689151276</v>
      </c>
      <c r="U25" s="109"/>
      <c r="V25" s="109">
        <f t="shared" si="9"/>
        <v>0.5499077310848723</v>
      </c>
      <c r="W25" s="113"/>
      <c r="X25" s="112">
        <f t="shared" si="0"/>
        <v>0.5499077310848723</v>
      </c>
      <c r="Y25" s="113"/>
      <c r="Z25" s="108"/>
      <c r="AA25" s="109">
        <f t="shared" si="10"/>
        <v>1</v>
      </c>
      <c r="AB25" s="4"/>
      <c r="AC25" s="110">
        <v>51979.15254237288</v>
      </c>
      <c r="AD25" s="110"/>
      <c r="AE25" s="109">
        <f t="shared" si="11"/>
        <v>0.5771544654473599</v>
      </c>
      <c r="AF25" s="109"/>
      <c r="AG25" s="109">
        <f t="shared" si="12"/>
        <v>0.42284553455264007</v>
      </c>
      <c r="AH25" s="113"/>
      <c r="AI25" s="112">
        <f t="shared" si="1"/>
        <v>0.42284553455264007</v>
      </c>
      <c r="AJ25" s="113"/>
      <c r="AK25" s="113"/>
      <c r="AL25" s="109">
        <f>C25</f>
        <v>1</v>
      </c>
      <c r="AM25" s="4"/>
      <c r="AN25" s="114">
        <v>38461.53846153846</v>
      </c>
      <c r="AO25" s="114"/>
      <c r="AP25" s="109">
        <f>$AV$4/AN25</f>
        <v>0.78</v>
      </c>
      <c r="AQ25" s="109"/>
      <c r="AR25" s="109">
        <f>AL25-AP25</f>
        <v>0.21999999999999997</v>
      </c>
      <c r="AS25" s="111"/>
      <c r="AT25" s="112">
        <f t="shared" si="2"/>
        <v>0.21999999999999997</v>
      </c>
      <c r="AU25" s="108"/>
      <c r="AV25" s="115">
        <f t="shared" si="13"/>
        <v>0.4435048711618349</v>
      </c>
      <c r="AW25" s="116"/>
      <c r="AX25" s="117">
        <f t="shared" si="14"/>
        <v>0.5564951288381651</v>
      </c>
      <c r="AY25" s="115">
        <f t="shared" si="15"/>
        <v>0.4500922689151276</v>
      </c>
      <c r="AZ25" s="116"/>
      <c r="BA25" s="117">
        <f t="shared" si="16"/>
        <v>0.5499077310848723</v>
      </c>
      <c r="BB25" s="185">
        <f t="shared" si="17"/>
        <v>0.5771544654473599</v>
      </c>
      <c r="BC25" s="116"/>
      <c r="BD25" s="117">
        <f t="shared" si="18"/>
        <v>0.42284553455264007</v>
      </c>
      <c r="BE25" s="79"/>
      <c r="BF25" s="119">
        <f t="shared" si="19"/>
        <v>0.78</v>
      </c>
    </row>
    <row r="26" spans="1:58" ht="12.75">
      <c r="A26" s="28"/>
      <c r="B26" s="108" t="s">
        <v>23</v>
      </c>
      <c r="C26" s="29">
        <f>'Input Sheet'!C26</f>
        <v>1</v>
      </c>
      <c r="D26" s="109"/>
      <c r="E26" s="109">
        <f t="shared" si="3"/>
        <v>1</v>
      </c>
      <c r="F26" s="4"/>
      <c r="G26" s="110">
        <v>143243</v>
      </c>
      <c r="H26" s="110"/>
      <c r="I26" s="109">
        <f t="shared" si="4"/>
        <v>0.2094343179073323</v>
      </c>
      <c r="J26" s="109"/>
      <c r="K26" s="109">
        <f t="shared" si="5"/>
        <v>0.7905656820926676</v>
      </c>
      <c r="L26" s="111"/>
      <c r="M26" s="112">
        <f t="shared" si="6"/>
        <v>0.7905656820926676</v>
      </c>
      <c r="N26" s="113"/>
      <c r="O26" s="108"/>
      <c r="P26" s="109">
        <f t="shared" si="7"/>
        <v>1</v>
      </c>
      <c r="Q26" s="4"/>
      <c r="R26" s="110">
        <v>149056</v>
      </c>
      <c r="S26" s="110"/>
      <c r="T26" s="109">
        <f t="shared" si="8"/>
        <v>0.20126663804207814</v>
      </c>
      <c r="U26" s="109"/>
      <c r="V26" s="109">
        <f t="shared" si="9"/>
        <v>0.7987333619579219</v>
      </c>
      <c r="W26" s="113"/>
      <c r="X26" s="112">
        <f t="shared" si="0"/>
        <v>0.7987333619579219</v>
      </c>
      <c r="Y26" s="113"/>
      <c r="Z26" s="108"/>
      <c r="AA26" s="109">
        <f t="shared" si="10"/>
        <v>1</v>
      </c>
      <c r="AB26" s="4"/>
      <c r="AC26" s="110">
        <v>105750.68965517242</v>
      </c>
      <c r="AD26" s="110"/>
      <c r="AE26" s="109">
        <f t="shared" si="11"/>
        <v>0.2836860931859905</v>
      </c>
      <c r="AF26" s="109"/>
      <c r="AG26" s="109">
        <f t="shared" si="12"/>
        <v>0.7163139068140095</v>
      </c>
      <c r="AH26" s="113"/>
      <c r="AI26" s="112">
        <f t="shared" si="1"/>
        <v>0.7163139068140095</v>
      </c>
      <c r="AJ26" s="113"/>
      <c r="AK26" s="113"/>
      <c r="AL26" s="142"/>
      <c r="AM26" s="143" t="s">
        <v>66</v>
      </c>
      <c r="AN26" s="114"/>
      <c r="AO26" s="114"/>
      <c r="AP26" s="109"/>
      <c r="AQ26" s="109"/>
      <c r="AR26" s="109"/>
      <c r="AS26" s="111"/>
      <c r="AT26" s="112" t="str">
        <f t="shared" si="2"/>
        <v> </v>
      </c>
      <c r="AU26" s="108"/>
      <c r="AV26" s="115">
        <f t="shared" si="13"/>
        <v>0.2094343179073323</v>
      </c>
      <c r="AW26" s="116"/>
      <c r="AX26" s="117">
        <f t="shared" si="14"/>
        <v>0.7905656820926676</v>
      </c>
      <c r="AY26" s="115">
        <f t="shared" si="15"/>
        <v>0.20126663804207814</v>
      </c>
      <c r="AZ26" s="116"/>
      <c r="BA26" s="117">
        <f t="shared" si="16"/>
        <v>0.7987333619579219</v>
      </c>
      <c r="BB26" s="185">
        <f t="shared" si="17"/>
        <v>0.2836860931859905</v>
      </c>
      <c r="BC26" s="116"/>
      <c r="BD26" s="117">
        <f t="shared" si="18"/>
        <v>0.7163139068140095</v>
      </c>
      <c r="BE26" s="79"/>
      <c r="BF26" s="119">
        <f t="shared" si="19"/>
        <v>0</v>
      </c>
    </row>
    <row r="27" spans="1:58" ht="12.75">
      <c r="A27" s="18" t="s">
        <v>24</v>
      </c>
      <c r="B27" s="19"/>
      <c r="C27" s="109">
        <f>SUM(C16:C26)</f>
        <v>11</v>
      </c>
      <c r="D27" s="109"/>
      <c r="E27" s="109">
        <f>SUM(E16:E26)</f>
        <v>11</v>
      </c>
      <c r="F27" s="4"/>
      <c r="G27" s="108"/>
      <c r="H27" s="108"/>
      <c r="I27" s="109">
        <f>SUM(I16:I26)</f>
        <v>6.172140323930617</v>
      </c>
      <c r="J27" s="109"/>
      <c r="K27" s="109">
        <f t="shared" si="5"/>
        <v>4.827859676069383</v>
      </c>
      <c r="L27" s="111"/>
      <c r="M27" s="112">
        <f t="shared" si="6"/>
        <v>0.43889633418812574</v>
      </c>
      <c r="N27" s="113"/>
      <c r="O27" s="108"/>
      <c r="P27" s="109">
        <f>SUM(P16:P26)</f>
        <v>11</v>
      </c>
      <c r="Q27" s="4"/>
      <c r="R27" s="108"/>
      <c r="S27" s="108"/>
      <c r="T27" s="109">
        <f>SUM(T16:T26)</f>
        <v>5.216988725209227</v>
      </c>
      <c r="U27" s="109"/>
      <c r="V27" s="109">
        <f t="shared" si="9"/>
        <v>5.783011274790773</v>
      </c>
      <c r="W27" s="113"/>
      <c r="X27" s="112">
        <f t="shared" si="0"/>
        <v>0.5257282977082521</v>
      </c>
      <c r="Y27" s="113"/>
      <c r="Z27" s="108"/>
      <c r="AA27" s="109">
        <f>SUM(AA16:AA26)</f>
        <v>11</v>
      </c>
      <c r="AB27" s="4"/>
      <c r="AC27" s="110"/>
      <c r="AD27" s="108"/>
      <c r="AE27" s="109">
        <f>SUM(AE16:AE26)</f>
        <v>6.686187748021534</v>
      </c>
      <c r="AF27" s="109"/>
      <c r="AG27" s="109">
        <f t="shared" si="12"/>
        <v>4.313812251978466</v>
      </c>
      <c r="AH27" s="113"/>
      <c r="AI27" s="112">
        <f t="shared" si="1"/>
        <v>0.3921647501798606</v>
      </c>
      <c r="AJ27" s="113"/>
      <c r="AK27" s="113"/>
      <c r="AL27" s="109">
        <f>SUM(AL16:AL26)</f>
        <v>6</v>
      </c>
      <c r="AM27" s="4"/>
      <c r="AN27" s="114">
        <v>4761.9047619047615</v>
      </c>
      <c r="AO27" s="108"/>
      <c r="AP27" s="109">
        <f>SUM(AP16:AP26)</f>
        <v>6.300000000000001</v>
      </c>
      <c r="AQ27" s="109"/>
      <c r="AR27" s="109">
        <f>AL27-AP27</f>
        <v>-0.3000000000000007</v>
      </c>
      <c r="AS27" s="111"/>
      <c r="AT27" s="112">
        <f t="shared" si="2"/>
        <v>-0.05000000000000012</v>
      </c>
      <c r="AU27" s="108"/>
      <c r="AV27" s="115">
        <f>SUM(AV16:AV26)</f>
        <v>6.172140323930617</v>
      </c>
      <c r="AW27" s="116"/>
      <c r="AX27" s="117">
        <f t="shared" si="14"/>
        <v>0.43889633418812574</v>
      </c>
      <c r="AY27" s="115">
        <f>SUM(AY16:AY26)</f>
        <v>5.216988725209227</v>
      </c>
      <c r="AZ27" s="116"/>
      <c r="BA27" s="117">
        <f t="shared" si="16"/>
        <v>0.5257282977082521</v>
      </c>
      <c r="BB27" s="189">
        <f>SUM(BB16:BB26)</f>
        <v>6.686187748021534</v>
      </c>
      <c r="BC27" s="116"/>
      <c r="BD27" s="117">
        <f t="shared" si="18"/>
        <v>0.3921647501798606</v>
      </c>
      <c r="BE27" s="79"/>
      <c r="BF27" s="119">
        <f>SUM(BF16:BF26)</f>
        <v>6.300000000000001</v>
      </c>
    </row>
    <row r="28" spans="1:58" ht="13.5" thickBot="1">
      <c r="A28" s="32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208"/>
      <c r="AW28" s="120"/>
      <c r="AX28" s="120"/>
      <c r="AY28" s="208"/>
      <c r="AZ28" s="120"/>
      <c r="BA28" s="120"/>
      <c r="BB28" s="208"/>
      <c r="BC28" s="120"/>
      <c r="BD28" s="120"/>
      <c r="BE28" s="208"/>
      <c r="BF28" s="206"/>
    </row>
    <row r="29" spans="1:58" ht="12.75">
      <c r="A29" s="21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1" t="s">
        <v>41</v>
      </c>
      <c r="AW29" s="92"/>
      <c r="AX29" s="93"/>
      <c r="AY29" s="91" t="s">
        <v>60</v>
      </c>
      <c r="AZ29" s="92"/>
      <c r="BA29" s="93"/>
      <c r="BB29" s="183" t="s">
        <v>61</v>
      </c>
      <c r="BC29" s="92"/>
      <c r="BD29" s="93"/>
      <c r="BE29" s="94"/>
      <c r="BF29" s="95" t="s">
        <v>62</v>
      </c>
    </row>
    <row r="30" spans="1:58" ht="12.75">
      <c r="A30" s="25" t="s">
        <v>25</v>
      </c>
      <c r="B30" s="96"/>
      <c r="C30" s="134"/>
      <c r="D30" s="134"/>
      <c r="E30" s="134"/>
      <c r="F30" s="97"/>
      <c r="G30" s="98"/>
      <c r="H30" s="98"/>
      <c r="I30" s="134"/>
      <c r="J30" s="134"/>
      <c r="K30" s="134"/>
      <c r="L30" s="147"/>
      <c r="M30" s="136" t="str">
        <f aca="true" t="shared" si="20" ref="M30:M40">IF(E30=0," ",(K30/E30))</f>
        <v> </v>
      </c>
      <c r="N30" s="148"/>
      <c r="O30" s="96"/>
      <c r="P30" s="134"/>
      <c r="Q30" s="97"/>
      <c r="R30" s="98"/>
      <c r="S30" s="98"/>
      <c r="T30" s="134"/>
      <c r="U30" s="134"/>
      <c r="V30" s="134"/>
      <c r="W30" s="148"/>
      <c r="X30" s="136" t="str">
        <f aca="true" t="shared" si="21" ref="X30:X40">IF(P30=0," ",(V30/P30))</f>
        <v> </v>
      </c>
      <c r="Y30" s="148"/>
      <c r="Z30" s="96"/>
      <c r="AA30" s="134"/>
      <c r="AB30" s="97"/>
      <c r="AC30" s="98"/>
      <c r="AD30" s="98"/>
      <c r="AE30" s="134"/>
      <c r="AF30" s="134"/>
      <c r="AG30" s="134"/>
      <c r="AH30" s="148"/>
      <c r="AI30" s="136" t="str">
        <f aca="true" t="shared" si="22" ref="AI30:AI40">IF(AA30=0," ",(AG30/AA30))</f>
        <v> </v>
      </c>
      <c r="AJ30" s="148"/>
      <c r="AK30" s="148"/>
      <c r="AL30" s="134"/>
      <c r="AM30" s="97"/>
      <c r="AN30" s="102"/>
      <c r="AO30" s="102"/>
      <c r="AP30" s="134"/>
      <c r="AQ30" s="134"/>
      <c r="AR30" s="134"/>
      <c r="AS30" s="147"/>
      <c r="AT30" s="136" t="str">
        <f aca="true" t="shared" si="23" ref="AT30:AT40">IF(AL30=0," ",(AR30/AL30))</f>
        <v> </v>
      </c>
      <c r="AU30" s="96"/>
      <c r="AV30" s="149"/>
      <c r="AW30" s="150"/>
      <c r="AX30" s="151"/>
      <c r="AY30" s="149"/>
      <c r="AZ30" s="150"/>
      <c r="BA30" s="151"/>
      <c r="BB30" s="190"/>
      <c r="BC30" s="150"/>
      <c r="BD30" s="151"/>
      <c r="BE30" s="106"/>
      <c r="BF30" s="152"/>
    </row>
    <row r="31" spans="1:58" ht="12.75">
      <c r="A31" s="28"/>
      <c r="B31" s="108" t="s">
        <v>26</v>
      </c>
      <c r="C31" s="29">
        <f>'Input Sheet'!C31</f>
        <v>1</v>
      </c>
      <c r="D31" s="109"/>
      <c r="E31" s="109">
        <f aca="true" t="shared" si="24" ref="E31:E39">C31</f>
        <v>1</v>
      </c>
      <c r="F31" s="4"/>
      <c r="G31" s="110">
        <v>30439</v>
      </c>
      <c r="H31" s="110"/>
      <c r="I31" s="109">
        <f aca="true" t="shared" si="25" ref="I31:I39">$AV$4/G31</f>
        <v>0.9855777128026545</v>
      </c>
      <c r="J31" s="109"/>
      <c r="K31" s="109">
        <f aca="true" t="shared" si="26" ref="K31:K40">E31-I31</f>
        <v>0.014422287197345507</v>
      </c>
      <c r="L31" s="111"/>
      <c r="M31" s="112">
        <f t="shared" si="20"/>
        <v>0.014422287197345507</v>
      </c>
      <c r="N31" s="113"/>
      <c r="O31" s="108"/>
      <c r="P31" s="109">
        <f aca="true" t="shared" si="27" ref="P31:P39">$C31</f>
        <v>1</v>
      </c>
      <c r="Q31" s="4"/>
      <c r="R31" s="110">
        <v>42382</v>
      </c>
      <c r="S31" s="110"/>
      <c r="T31" s="109">
        <f aca="true" t="shared" si="28" ref="T31:T39">$AV$4/R31</f>
        <v>0.7078476711811618</v>
      </c>
      <c r="U31" s="109"/>
      <c r="V31" s="109">
        <f aca="true" t="shared" si="29" ref="V31:V40">P31-T31</f>
        <v>0.29215232881883824</v>
      </c>
      <c r="W31" s="113"/>
      <c r="X31" s="112">
        <f t="shared" si="21"/>
        <v>0.29215232881883824</v>
      </c>
      <c r="Y31" s="113"/>
      <c r="Z31" s="108"/>
      <c r="AA31" s="109">
        <f aca="true" t="shared" si="30" ref="AA31:AA39">$C31</f>
        <v>1</v>
      </c>
      <c r="AB31" s="4"/>
      <c r="AC31" s="110">
        <v>32976.02150537634</v>
      </c>
      <c r="AD31" s="110"/>
      <c r="AE31" s="109">
        <f aca="true" t="shared" si="31" ref="AE31:AE36">$AV$4/AC31</f>
        <v>0.9097519540102454</v>
      </c>
      <c r="AF31" s="109"/>
      <c r="AG31" s="109">
        <f aca="true" t="shared" si="32" ref="AG31:AG36">AA31-AE31</f>
        <v>0.09024804598975456</v>
      </c>
      <c r="AH31" s="113"/>
      <c r="AI31" s="112">
        <f t="shared" si="22"/>
        <v>0.09024804598975456</v>
      </c>
      <c r="AJ31" s="113"/>
      <c r="AK31" s="113"/>
      <c r="AL31" s="109">
        <f aca="true" t="shared" si="33" ref="AL31:AL39">C31</f>
        <v>1</v>
      </c>
      <c r="AM31" s="4"/>
      <c r="AN31" s="114">
        <v>31250</v>
      </c>
      <c r="AO31" s="114"/>
      <c r="AP31" s="109">
        <f aca="true" t="shared" si="34" ref="AP31:AP39">$AV$4/AN31</f>
        <v>0.96</v>
      </c>
      <c r="AQ31" s="109"/>
      <c r="AR31" s="109">
        <f aca="true" t="shared" si="35" ref="AR31:AR40">AL31-AP31</f>
        <v>0.040000000000000036</v>
      </c>
      <c r="AS31" s="111"/>
      <c r="AT31" s="112">
        <f t="shared" si="23"/>
        <v>0.040000000000000036</v>
      </c>
      <c r="AU31" s="108"/>
      <c r="AV31" s="115">
        <f aca="true" t="shared" si="36" ref="AV31:AV39">I31</f>
        <v>0.9855777128026545</v>
      </c>
      <c r="AW31" s="116"/>
      <c r="AX31" s="117">
        <f aca="true" t="shared" si="37" ref="AX31:AX40">M31</f>
        <v>0.014422287197345507</v>
      </c>
      <c r="AY31" s="115">
        <f aca="true" t="shared" si="38" ref="AY31:AY39">T31</f>
        <v>0.7078476711811618</v>
      </c>
      <c r="AZ31" s="116"/>
      <c r="BA31" s="117">
        <f aca="true" t="shared" si="39" ref="BA31:BA40">X31</f>
        <v>0.29215232881883824</v>
      </c>
      <c r="BB31" s="185">
        <f aca="true" t="shared" si="40" ref="BB31:BB39">AE31</f>
        <v>0.9097519540102454</v>
      </c>
      <c r="BC31" s="116"/>
      <c r="BD31" s="117">
        <f aca="true" t="shared" si="41" ref="BD31:BD40">AI31</f>
        <v>0.09024804598975456</v>
      </c>
      <c r="BE31" s="79"/>
      <c r="BF31" s="119">
        <f aca="true" t="shared" si="42" ref="BF31:BF39">AP31</f>
        <v>0.96</v>
      </c>
    </row>
    <row r="32" spans="1:58" ht="12.75">
      <c r="A32" s="28"/>
      <c r="B32" s="108" t="s">
        <v>27</v>
      </c>
      <c r="C32" s="29">
        <f>'Input Sheet'!C32</f>
        <v>1</v>
      </c>
      <c r="D32" s="109"/>
      <c r="E32" s="109">
        <f t="shared" si="24"/>
        <v>1</v>
      </c>
      <c r="F32" s="4"/>
      <c r="G32" s="110">
        <v>10362</v>
      </c>
      <c r="H32" s="110"/>
      <c r="I32" s="109">
        <f t="shared" si="25"/>
        <v>2.895193977996526</v>
      </c>
      <c r="J32" s="109"/>
      <c r="K32" s="109">
        <f t="shared" si="26"/>
        <v>-1.895193977996526</v>
      </c>
      <c r="L32" s="111"/>
      <c r="M32" s="112">
        <f t="shared" si="20"/>
        <v>-1.895193977996526</v>
      </c>
      <c r="N32" s="113"/>
      <c r="O32" s="108"/>
      <c r="P32" s="109">
        <f t="shared" si="27"/>
        <v>1</v>
      </c>
      <c r="Q32" s="4"/>
      <c r="R32" s="110">
        <v>7337</v>
      </c>
      <c r="S32" s="110"/>
      <c r="T32" s="109">
        <f t="shared" si="28"/>
        <v>4.088864658579801</v>
      </c>
      <c r="U32" s="109"/>
      <c r="V32" s="109">
        <f t="shared" si="29"/>
        <v>-3.0888646585798014</v>
      </c>
      <c r="W32" s="113"/>
      <c r="X32" s="112">
        <f t="shared" si="21"/>
        <v>-3.0888646585798014</v>
      </c>
      <c r="Y32" s="113"/>
      <c r="Z32" s="108"/>
      <c r="AA32" s="109">
        <f t="shared" si="30"/>
        <v>1</v>
      </c>
      <c r="AB32" s="4"/>
      <c r="AC32" s="110">
        <v>11464.56074766355</v>
      </c>
      <c r="AD32" s="110"/>
      <c r="AE32" s="109">
        <f t="shared" si="31"/>
        <v>2.6167596526638777</v>
      </c>
      <c r="AF32" s="109"/>
      <c r="AG32" s="109">
        <f t="shared" si="32"/>
        <v>-1.6167596526638777</v>
      </c>
      <c r="AH32" s="113"/>
      <c r="AI32" s="112">
        <f t="shared" si="22"/>
        <v>-1.6167596526638777</v>
      </c>
      <c r="AJ32" s="113"/>
      <c r="AK32" s="113"/>
      <c r="AL32" s="109">
        <f t="shared" si="33"/>
        <v>1</v>
      </c>
      <c r="AM32" s="4"/>
      <c r="AN32" s="114">
        <v>6802.721088435374</v>
      </c>
      <c r="AO32" s="114"/>
      <c r="AP32" s="109">
        <f t="shared" si="34"/>
        <v>4.41</v>
      </c>
      <c r="AQ32" s="109"/>
      <c r="AR32" s="109">
        <f t="shared" si="35"/>
        <v>-3.41</v>
      </c>
      <c r="AS32" s="111"/>
      <c r="AT32" s="112">
        <f t="shared" si="23"/>
        <v>-3.41</v>
      </c>
      <c r="AU32" s="108"/>
      <c r="AV32" s="115">
        <f t="shared" si="36"/>
        <v>2.895193977996526</v>
      </c>
      <c r="AW32" s="116"/>
      <c r="AX32" s="117">
        <f t="shared" si="37"/>
        <v>-1.895193977996526</v>
      </c>
      <c r="AY32" s="115">
        <f t="shared" si="38"/>
        <v>4.088864658579801</v>
      </c>
      <c r="AZ32" s="116"/>
      <c r="BA32" s="117">
        <f t="shared" si="39"/>
        <v>-3.0888646585798014</v>
      </c>
      <c r="BB32" s="185">
        <f t="shared" si="40"/>
        <v>2.6167596526638777</v>
      </c>
      <c r="BC32" s="116"/>
      <c r="BD32" s="117">
        <f t="shared" si="41"/>
        <v>-1.6167596526638777</v>
      </c>
      <c r="BE32" s="79"/>
      <c r="BF32" s="119">
        <f t="shared" si="42"/>
        <v>4.41</v>
      </c>
    </row>
    <row r="33" spans="1:58" ht="12.75">
      <c r="A33" s="28"/>
      <c r="B33" s="108" t="s">
        <v>28</v>
      </c>
      <c r="C33" s="29">
        <f>'Input Sheet'!C33</f>
        <v>1</v>
      </c>
      <c r="D33" s="109"/>
      <c r="E33" s="109">
        <f t="shared" si="24"/>
        <v>1</v>
      </c>
      <c r="F33" s="4"/>
      <c r="G33" s="110">
        <v>91892</v>
      </c>
      <c r="H33" s="110"/>
      <c r="I33" s="109">
        <f t="shared" si="25"/>
        <v>0.326470204152701</v>
      </c>
      <c r="J33" s="109"/>
      <c r="K33" s="109">
        <f t="shared" si="26"/>
        <v>0.673529795847299</v>
      </c>
      <c r="L33" s="111"/>
      <c r="M33" s="112">
        <f t="shared" si="20"/>
        <v>0.673529795847299</v>
      </c>
      <c r="N33" s="113"/>
      <c r="O33" s="108"/>
      <c r="P33" s="109">
        <f t="shared" si="27"/>
        <v>1</v>
      </c>
      <c r="Q33" s="4"/>
      <c r="R33" s="110">
        <v>76688</v>
      </c>
      <c r="S33" s="110"/>
      <c r="T33" s="109">
        <f t="shared" si="28"/>
        <v>0.3911954934279157</v>
      </c>
      <c r="U33" s="109"/>
      <c r="V33" s="109">
        <f t="shared" si="29"/>
        <v>0.6088045065720843</v>
      </c>
      <c r="W33" s="113"/>
      <c r="X33" s="112">
        <f t="shared" si="21"/>
        <v>0.6088045065720843</v>
      </c>
      <c r="Y33" s="113"/>
      <c r="Z33" s="108"/>
      <c r="AA33" s="109">
        <f t="shared" si="30"/>
        <v>1</v>
      </c>
      <c r="AB33" s="4"/>
      <c r="AC33" s="110">
        <v>105750.68965517242</v>
      </c>
      <c r="AD33" s="110"/>
      <c r="AE33" s="109">
        <f t="shared" si="31"/>
        <v>0.2836860931859905</v>
      </c>
      <c r="AF33" s="109"/>
      <c r="AG33" s="109">
        <f t="shared" si="32"/>
        <v>0.7163139068140095</v>
      </c>
      <c r="AH33" s="113"/>
      <c r="AI33" s="112">
        <f t="shared" si="22"/>
        <v>0.7163139068140095</v>
      </c>
      <c r="AJ33" s="113"/>
      <c r="AK33" s="113"/>
      <c r="AL33" s="109">
        <f t="shared" si="33"/>
        <v>1</v>
      </c>
      <c r="AM33" s="4"/>
      <c r="AN33" s="114">
        <v>58823.529411764706</v>
      </c>
      <c r="AO33" s="114"/>
      <c r="AP33" s="109">
        <f t="shared" si="34"/>
        <v>0.51</v>
      </c>
      <c r="AQ33" s="109"/>
      <c r="AR33" s="109">
        <f t="shared" si="35"/>
        <v>0.49</v>
      </c>
      <c r="AS33" s="111"/>
      <c r="AT33" s="112">
        <f t="shared" si="23"/>
        <v>0.49</v>
      </c>
      <c r="AU33" s="108"/>
      <c r="AV33" s="115">
        <f t="shared" si="36"/>
        <v>0.326470204152701</v>
      </c>
      <c r="AW33" s="116"/>
      <c r="AX33" s="117">
        <f t="shared" si="37"/>
        <v>0.673529795847299</v>
      </c>
      <c r="AY33" s="115">
        <f t="shared" si="38"/>
        <v>0.3911954934279157</v>
      </c>
      <c r="AZ33" s="116"/>
      <c r="BA33" s="117">
        <f t="shared" si="39"/>
        <v>0.6088045065720843</v>
      </c>
      <c r="BB33" s="185">
        <f t="shared" si="40"/>
        <v>0.2836860931859905</v>
      </c>
      <c r="BC33" s="116"/>
      <c r="BD33" s="117">
        <f t="shared" si="41"/>
        <v>0.7163139068140095</v>
      </c>
      <c r="BE33" s="79"/>
      <c r="BF33" s="119">
        <f t="shared" si="42"/>
        <v>0.51</v>
      </c>
    </row>
    <row r="34" spans="1:58" ht="12.75">
      <c r="A34" s="28"/>
      <c r="B34" s="108" t="s">
        <v>29</v>
      </c>
      <c r="C34" s="29">
        <f>'Input Sheet'!C34</f>
        <v>1</v>
      </c>
      <c r="D34" s="109"/>
      <c r="E34" s="109">
        <f t="shared" si="24"/>
        <v>1</v>
      </c>
      <c r="F34" s="4"/>
      <c r="G34" s="110">
        <v>10146</v>
      </c>
      <c r="H34" s="110"/>
      <c r="I34" s="109">
        <f t="shared" si="25"/>
        <v>2.9568302779420463</v>
      </c>
      <c r="J34" s="109"/>
      <c r="K34" s="109">
        <f t="shared" si="26"/>
        <v>-1.9568302779420463</v>
      </c>
      <c r="L34" s="111"/>
      <c r="M34" s="112">
        <f t="shared" si="20"/>
        <v>-1.9568302779420463</v>
      </c>
      <c r="N34" s="113"/>
      <c r="O34" s="108"/>
      <c r="P34" s="109">
        <f t="shared" si="27"/>
        <v>1</v>
      </c>
      <c r="Q34" s="4"/>
      <c r="R34" s="110">
        <v>9028</v>
      </c>
      <c r="S34" s="110"/>
      <c r="T34" s="109">
        <f t="shared" si="28"/>
        <v>3.3229951262738147</v>
      </c>
      <c r="U34" s="109"/>
      <c r="V34" s="109">
        <f t="shared" si="29"/>
        <v>-2.3229951262738147</v>
      </c>
      <c r="W34" s="113"/>
      <c r="X34" s="112">
        <f t="shared" si="21"/>
        <v>-2.3229951262738147</v>
      </c>
      <c r="Y34" s="113"/>
      <c r="Z34" s="108"/>
      <c r="AA34" s="109">
        <f t="shared" si="30"/>
        <v>1</v>
      </c>
      <c r="AB34" s="4"/>
      <c r="AC34" s="110">
        <v>8889.188405797102</v>
      </c>
      <c r="AD34" s="110"/>
      <c r="AE34" s="109">
        <f t="shared" si="31"/>
        <v>3.3748862810057485</v>
      </c>
      <c r="AF34" s="109"/>
      <c r="AG34" s="109">
        <f t="shared" si="32"/>
        <v>-2.3748862810057485</v>
      </c>
      <c r="AH34" s="113"/>
      <c r="AI34" s="112">
        <f t="shared" si="22"/>
        <v>-2.3748862810057485</v>
      </c>
      <c r="AJ34" s="113"/>
      <c r="AK34" s="113"/>
      <c r="AL34" s="109">
        <f t="shared" si="33"/>
        <v>1</v>
      </c>
      <c r="AM34" s="4"/>
      <c r="AN34" s="114">
        <v>7299.270072992701</v>
      </c>
      <c r="AO34" s="114"/>
      <c r="AP34" s="109">
        <f t="shared" si="34"/>
        <v>4.109999999999999</v>
      </c>
      <c r="AQ34" s="109"/>
      <c r="AR34" s="109">
        <f t="shared" si="35"/>
        <v>-3.1099999999999994</v>
      </c>
      <c r="AS34" s="111"/>
      <c r="AT34" s="112">
        <f t="shared" si="23"/>
        <v>-3.1099999999999994</v>
      </c>
      <c r="AU34" s="108"/>
      <c r="AV34" s="115">
        <f t="shared" si="36"/>
        <v>2.9568302779420463</v>
      </c>
      <c r="AW34" s="116"/>
      <c r="AX34" s="117">
        <f t="shared" si="37"/>
        <v>-1.9568302779420463</v>
      </c>
      <c r="AY34" s="115">
        <f t="shared" si="38"/>
        <v>3.3229951262738147</v>
      </c>
      <c r="AZ34" s="116"/>
      <c r="BA34" s="117">
        <f t="shared" si="39"/>
        <v>-2.3229951262738147</v>
      </c>
      <c r="BB34" s="185">
        <f t="shared" si="40"/>
        <v>3.3748862810057485</v>
      </c>
      <c r="BC34" s="116"/>
      <c r="BD34" s="117">
        <f t="shared" si="41"/>
        <v>-2.3748862810057485</v>
      </c>
      <c r="BE34" s="79"/>
      <c r="BF34" s="119">
        <f t="shared" si="42"/>
        <v>4.109999999999999</v>
      </c>
    </row>
    <row r="35" spans="1:58" ht="12.75">
      <c r="A35" s="28"/>
      <c r="B35" s="108" t="s">
        <v>30</v>
      </c>
      <c r="C35" s="29">
        <f>'Input Sheet'!C35</f>
        <v>1</v>
      </c>
      <c r="D35" s="109"/>
      <c r="E35" s="109">
        <f t="shared" si="24"/>
        <v>1</v>
      </c>
      <c r="F35" s="4"/>
      <c r="G35" s="110">
        <v>20993</v>
      </c>
      <c r="H35" s="110"/>
      <c r="I35" s="109">
        <f t="shared" si="25"/>
        <v>1.4290477778307056</v>
      </c>
      <c r="J35" s="109"/>
      <c r="K35" s="109">
        <f t="shared" si="26"/>
        <v>-0.4290477778307056</v>
      </c>
      <c r="L35" s="111"/>
      <c r="M35" s="112">
        <f t="shared" si="20"/>
        <v>-0.4290477778307056</v>
      </c>
      <c r="N35" s="113"/>
      <c r="O35" s="108"/>
      <c r="P35" s="109">
        <f t="shared" si="27"/>
        <v>1</v>
      </c>
      <c r="Q35" s="4"/>
      <c r="R35" s="110">
        <v>20644</v>
      </c>
      <c r="S35" s="110"/>
      <c r="T35" s="109">
        <f t="shared" si="28"/>
        <v>1.453206742879287</v>
      </c>
      <c r="U35" s="109"/>
      <c r="V35" s="109">
        <f t="shared" si="29"/>
        <v>-0.453206742879287</v>
      </c>
      <c r="W35" s="113"/>
      <c r="X35" s="112">
        <f t="shared" si="21"/>
        <v>-0.453206742879287</v>
      </c>
      <c r="Y35" s="113"/>
      <c r="Z35" s="108"/>
      <c r="AA35" s="109">
        <f t="shared" si="30"/>
        <v>1</v>
      </c>
      <c r="AB35" s="4"/>
      <c r="AC35" s="110">
        <v>18419.039039039042</v>
      </c>
      <c r="AD35" s="110"/>
      <c r="AE35" s="109">
        <f t="shared" si="31"/>
        <v>1.6287494660506001</v>
      </c>
      <c r="AF35" s="109"/>
      <c r="AG35" s="109">
        <f t="shared" si="32"/>
        <v>-0.6287494660506001</v>
      </c>
      <c r="AH35" s="113"/>
      <c r="AI35" s="112">
        <f t="shared" si="22"/>
        <v>-0.6287494660506001</v>
      </c>
      <c r="AJ35" s="113"/>
      <c r="AK35" s="113"/>
      <c r="AL35" s="109">
        <f t="shared" si="33"/>
        <v>1</v>
      </c>
      <c r="AM35" s="4"/>
      <c r="AN35" s="114">
        <v>15625</v>
      </c>
      <c r="AO35" s="114"/>
      <c r="AP35" s="109">
        <f t="shared" si="34"/>
        <v>1.92</v>
      </c>
      <c r="AQ35" s="109"/>
      <c r="AR35" s="109">
        <f t="shared" si="35"/>
        <v>-0.9199999999999999</v>
      </c>
      <c r="AS35" s="111"/>
      <c r="AT35" s="112">
        <f t="shared" si="23"/>
        <v>-0.9199999999999999</v>
      </c>
      <c r="AU35" s="108"/>
      <c r="AV35" s="115">
        <f t="shared" si="36"/>
        <v>1.4290477778307056</v>
      </c>
      <c r="AW35" s="116"/>
      <c r="AX35" s="117">
        <f t="shared" si="37"/>
        <v>-0.4290477778307056</v>
      </c>
      <c r="AY35" s="115">
        <f t="shared" si="38"/>
        <v>1.453206742879287</v>
      </c>
      <c r="AZ35" s="116"/>
      <c r="BA35" s="117">
        <f t="shared" si="39"/>
        <v>-0.453206742879287</v>
      </c>
      <c r="BB35" s="185">
        <f t="shared" si="40"/>
        <v>1.6287494660506001</v>
      </c>
      <c r="BC35" s="116"/>
      <c r="BD35" s="117">
        <f t="shared" si="41"/>
        <v>-0.6287494660506001</v>
      </c>
      <c r="BE35" s="79"/>
      <c r="BF35" s="119">
        <f t="shared" si="42"/>
        <v>1.92</v>
      </c>
    </row>
    <row r="36" spans="1:58" ht="12.75">
      <c r="A36" s="28"/>
      <c r="B36" s="108" t="s">
        <v>31</v>
      </c>
      <c r="C36" s="29">
        <f>'Input Sheet'!C36</f>
        <v>1</v>
      </c>
      <c r="D36" s="109"/>
      <c r="E36" s="109">
        <f t="shared" si="24"/>
        <v>1</v>
      </c>
      <c r="F36" s="4"/>
      <c r="G36" s="110">
        <v>16127</v>
      </c>
      <c r="H36" s="110"/>
      <c r="I36" s="109">
        <f t="shared" si="25"/>
        <v>1.860234389533081</v>
      </c>
      <c r="J36" s="109"/>
      <c r="K36" s="109">
        <f t="shared" si="26"/>
        <v>-0.8602343895330811</v>
      </c>
      <c r="L36" s="111"/>
      <c r="M36" s="112">
        <f t="shared" si="20"/>
        <v>-0.8602343895330811</v>
      </c>
      <c r="N36" s="113"/>
      <c r="O36" s="108"/>
      <c r="P36" s="109">
        <f t="shared" si="27"/>
        <v>1</v>
      </c>
      <c r="Q36" s="4"/>
      <c r="R36" s="110">
        <v>18358</v>
      </c>
      <c r="S36" s="110"/>
      <c r="T36" s="109">
        <f t="shared" si="28"/>
        <v>1.6341649417147837</v>
      </c>
      <c r="U36" s="109"/>
      <c r="V36" s="109">
        <f t="shared" si="29"/>
        <v>-0.6341649417147837</v>
      </c>
      <c r="W36" s="113"/>
      <c r="X36" s="112">
        <f t="shared" si="21"/>
        <v>-0.6341649417147837</v>
      </c>
      <c r="Y36" s="113"/>
      <c r="Z36" s="108"/>
      <c r="AA36" s="109">
        <f t="shared" si="30"/>
        <v>1</v>
      </c>
      <c r="AB36" s="4"/>
      <c r="AC36" s="110">
        <v>15686.803069053707</v>
      </c>
      <c r="AD36" s="110"/>
      <c r="AE36" s="109">
        <f t="shared" si="31"/>
        <v>1.9124355592365911</v>
      </c>
      <c r="AF36" s="109"/>
      <c r="AG36" s="109">
        <f t="shared" si="32"/>
        <v>-0.9124355592365911</v>
      </c>
      <c r="AH36" s="113"/>
      <c r="AI36" s="112">
        <f t="shared" si="22"/>
        <v>-0.9124355592365911</v>
      </c>
      <c r="AJ36" s="113"/>
      <c r="AK36" s="113"/>
      <c r="AL36" s="109">
        <f t="shared" si="33"/>
        <v>1</v>
      </c>
      <c r="AM36" s="4"/>
      <c r="AN36" s="114">
        <v>12345.67901234568</v>
      </c>
      <c r="AO36" s="114"/>
      <c r="AP36" s="109">
        <f t="shared" si="34"/>
        <v>2.4299999999999997</v>
      </c>
      <c r="AQ36" s="109"/>
      <c r="AR36" s="109">
        <f t="shared" si="35"/>
        <v>-1.4299999999999997</v>
      </c>
      <c r="AS36" s="111"/>
      <c r="AT36" s="112">
        <f t="shared" si="23"/>
        <v>-1.4299999999999997</v>
      </c>
      <c r="AU36" s="108"/>
      <c r="AV36" s="115">
        <f t="shared" si="36"/>
        <v>1.860234389533081</v>
      </c>
      <c r="AW36" s="116"/>
      <c r="AX36" s="117">
        <f t="shared" si="37"/>
        <v>-0.8602343895330811</v>
      </c>
      <c r="AY36" s="115">
        <f t="shared" si="38"/>
        <v>1.6341649417147837</v>
      </c>
      <c r="AZ36" s="116"/>
      <c r="BA36" s="117">
        <f t="shared" si="39"/>
        <v>-0.6341649417147837</v>
      </c>
      <c r="BB36" s="185">
        <f t="shared" si="40"/>
        <v>1.9124355592365911</v>
      </c>
      <c r="BC36" s="116"/>
      <c r="BD36" s="117">
        <f t="shared" si="41"/>
        <v>-0.9124355592365911</v>
      </c>
      <c r="BE36" s="79"/>
      <c r="BF36" s="119">
        <f t="shared" si="42"/>
        <v>2.4299999999999997</v>
      </c>
    </row>
    <row r="37" spans="1:58" ht="12.75">
      <c r="A37" s="28"/>
      <c r="B37" s="108" t="s">
        <v>32</v>
      </c>
      <c r="C37" s="29">
        <f>'Input Sheet'!C37</f>
        <v>1</v>
      </c>
      <c r="D37" s="109"/>
      <c r="E37" s="109">
        <f t="shared" si="24"/>
        <v>1</v>
      </c>
      <c r="F37" s="4"/>
      <c r="G37" s="110">
        <v>90190</v>
      </c>
      <c r="H37" s="110"/>
      <c r="I37" s="109">
        <f t="shared" si="25"/>
        <v>0.3326311120966848</v>
      </c>
      <c r="J37" s="109"/>
      <c r="K37" s="109">
        <f t="shared" si="26"/>
        <v>0.6673688879033153</v>
      </c>
      <c r="L37" s="111"/>
      <c r="M37" s="112">
        <f t="shared" si="20"/>
        <v>0.6673688879033153</v>
      </c>
      <c r="N37" s="113"/>
      <c r="O37" s="108"/>
      <c r="P37" s="109">
        <f t="shared" si="27"/>
        <v>1</v>
      </c>
      <c r="Q37" s="4"/>
      <c r="R37" s="110">
        <v>83501</v>
      </c>
      <c r="S37" s="110"/>
      <c r="T37" s="109">
        <f t="shared" si="28"/>
        <v>0.35927713440557596</v>
      </c>
      <c r="U37" s="109"/>
      <c r="V37" s="109">
        <f t="shared" si="29"/>
        <v>0.640722865594424</v>
      </c>
      <c r="W37" s="113"/>
      <c r="X37" s="112">
        <f t="shared" si="21"/>
        <v>0.640722865594424</v>
      </c>
      <c r="Y37" s="113"/>
      <c r="Z37" s="108"/>
      <c r="AA37" s="109">
        <f t="shared" si="30"/>
        <v>1</v>
      </c>
      <c r="AB37" s="4"/>
      <c r="AC37" s="110"/>
      <c r="AD37" s="110"/>
      <c r="AE37" s="109"/>
      <c r="AF37" s="109"/>
      <c r="AG37" s="109"/>
      <c r="AH37" s="113"/>
      <c r="AI37" s="112">
        <f t="shared" si="22"/>
        <v>0</v>
      </c>
      <c r="AJ37" s="113"/>
      <c r="AK37" s="113"/>
      <c r="AL37" s="109">
        <f t="shared" si="33"/>
        <v>1</v>
      </c>
      <c r="AM37" s="4"/>
      <c r="AN37" s="114">
        <v>52631.57894736842</v>
      </c>
      <c r="AO37" s="114"/>
      <c r="AP37" s="109">
        <f t="shared" si="34"/>
        <v>0.5700000000000001</v>
      </c>
      <c r="AQ37" s="109"/>
      <c r="AR37" s="109">
        <f t="shared" si="35"/>
        <v>0.42999999999999994</v>
      </c>
      <c r="AS37" s="111"/>
      <c r="AT37" s="112">
        <f t="shared" si="23"/>
        <v>0.42999999999999994</v>
      </c>
      <c r="AU37" s="108"/>
      <c r="AV37" s="115">
        <f t="shared" si="36"/>
        <v>0.3326311120966848</v>
      </c>
      <c r="AW37" s="116"/>
      <c r="AX37" s="117">
        <f t="shared" si="37"/>
        <v>0.6673688879033153</v>
      </c>
      <c r="AY37" s="115">
        <f t="shared" si="38"/>
        <v>0.35927713440557596</v>
      </c>
      <c r="AZ37" s="116"/>
      <c r="BA37" s="117">
        <f t="shared" si="39"/>
        <v>0.640722865594424</v>
      </c>
      <c r="BB37" s="185">
        <f t="shared" si="40"/>
        <v>0</v>
      </c>
      <c r="BC37" s="116"/>
      <c r="BD37" s="117">
        <f t="shared" si="41"/>
        <v>0</v>
      </c>
      <c r="BE37" s="79"/>
      <c r="BF37" s="119">
        <f t="shared" si="42"/>
        <v>0.5700000000000001</v>
      </c>
    </row>
    <row r="38" spans="1:58" ht="13.5" thickBot="1">
      <c r="A38" s="28"/>
      <c r="B38" s="108" t="s">
        <v>33</v>
      </c>
      <c r="C38" s="29">
        <f>'Input Sheet'!C38</f>
        <v>1</v>
      </c>
      <c r="D38" s="121"/>
      <c r="E38" s="121">
        <f t="shared" si="24"/>
        <v>1</v>
      </c>
      <c r="F38" s="144"/>
      <c r="G38" s="123">
        <v>31625</v>
      </c>
      <c r="H38" s="123"/>
      <c r="I38" s="121">
        <f t="shared" si="25"/>
        <v>0.9486166007905138</v>
      </c>
      <c r="J38" s="121"/>
      <c r="K38" s="121">
        <f t="shared" si="26"/>
        <v>0.0513833992094862</v>
      </c>
      <c r="L38" s="124"/>
      <c r="M38" s="125">
        <f t="shared" si="20"/>
        <v>0.0513833992094862</v>
      </c>
      <c r="N38" s="126"/>
      <c r="O38" s="120"/>
      <c r="P38" s="121">
        <f t="shared" si="27"/>
        <v>1</v>
      </c>
      <c r="Q38" s="144"/>
      <c r="R38" s="123">
        <v>34694</v>
      </c>
      <c r="S38" s="123"/>
      <c r="T38" s="121">
        <f t="shared" si="28"/>
        <v>0.8647028304605984</v>
      </c>
      <c r="U38" s="121"/>
      <c r="V38" s="121">
        <f t="shared" si="29"/>
        <v>0.13529716953940163</v>
      </c>
      <c r="W38" s="126"/>
      <c r="X38" s="125">
        <f t="shared" si="21"/>
        <v>0.13529716953940163</v>
      </c>
      <c r="Y38" s="126"/>
      <c r="Z38" s="120"/>
      <c r="AA38" s="121">
        <f t="shared" si="30"/>
        <v>1</v>
      </c>
      <c r="AB38" s="144"/>
      <c r="AC38" s="123">
        <v>30515.12437810945</v>
      </c>
      <c r="AD38" s="123"/>
      <c r="AE38" s="121">
        <f>$AV$4/AC38</f>
        <v>0.9831190470755878</v>
      </c>
      <c r="AF38" s="121"/>
      <c r="AG38" s="121">
        <f>AA38-AE38</f>
        <v>0.016880952924412163</v>
      </c>
      <c r="AH38" s="126"/>
      <c r="AI38" s="125">
        <f t="shared" si="22"/>
        <v>0.016880952924412163</v>
      </c>
      <c r="AJ38" s="126"/>
      <c r="AK38" s="126"/>
      <c r="AL38" s="121">
        <f t="shared" si="33"/>
        <v>1</v>
      </c>
      <c r="AM38" s="144"/>
      <c r="AN38" s="127">
        <v>27027.027027027027</v>
      </c>
      <c r="AO38" s="127"/>
      <c r="AP38" s="121">
        <f t="shared" si="34"/>
        <v>1.11</v>
      </c>
      <c r="AQ38" s="121"/>
      <c r="AR38" s="121">
        <f t="shared" si="35"/>
        <v>-0.1100000000000001</v>
      </c>
      <c r="AS38" s="124"/>
      <c r="AT38" s="125">
        <f t="shared" si="23"/>
        <v>-0.1100000000000001</v>
      </c>
      <c r="AU38" s="120"/>
      <c r="AV38" s="115">
        <f t="shared" si="36"/>
        <v>0.9486166007905138</v>
      </c>
      <c r="AW38" s="116"/>
      <c r="AX38" s="117">
        <f t="shared" si="37"/>
        <v>0.0513833992094862</v>
      </c>
      <c r="AY38" s="115">
        <f t="shared" si="38"/>
        <v>0.8647028304605984</v>
      </c>
      <c r="AZ38" s="116"/>
      <c r="BA38" s="117">
        <f t="shared" si="39"/>
        <v>0.13529716953940163</v>
      </c>
      <c r="BB38" s="185">
        <f t="shared" si="40"/>
        <v>0.9831190470755878</v>
      </c>
      <c r="BC38" s="116"/>
      <c r="BD38" s="117">
        <f t="shared" si="41"/>
        <v>0.016880952924412163</v>
      </c>
      <c r="BE38" s="79"/>
      <c r="BF38" s="119">
        <f t="shared" si="42"/>
        <v>1.11</v>
      </c>
    </row>
    <row r="39" spans="1:58" ht="12.75">
      <c r="A39" s="28"/>
      <c r="B39" s="108" t="s">
        <v>34</v>
      </c>
      <c r="C39" s="29">
        <f>'Input Sheet'!C39</f>
        <v>1</v>
      </c>
      <c r="D39" s="109"/>
      <c r="E39" s="109">
        <f t="shared" si="24"/>
        <v>1</v>
      </c>
      <c r="F39" s="4"/>
      <c r="G39" s="110">
        <v>118787</v>
      </c>
      <c r="H39" s="110"/>
      <c r="I39" s="109">
        <f t="shared" si="25"/>
        <v>0.2525528887841262</v>
      </c>
      <c r="J39" s="109"/>
      <c r="K39" s="109">
        <f t="shared" si="26"/>
        <v>0.7474471112158738</v>
      </c>
      <c r="L39" s="111"/>
      <c r="M39" s="112">
        <f t="shared" si="20"/>
        <v>0.7474471112158738</v>
      </c>
      <c r="N39" s="113"/>
      <c r="O39" s="108"/>
      <c r="P39" s="109">
        <f t="shared" si="27"/>
        <v>1</v>
      </c>
      <c r="Q39" s="4"/>
      <c r="R39" s="110">
        <v>133523</v>
      </c>
      <c r="S39" s="110"/>
      <c r="T39" s="109">
        <f t="shared" si="28"/>
        <v>0.22468039214217775</v>
      </c>
      <c r="U39" s="109"/>
      <c r="V39" s="109">
        <f t="shared" si="29"/>
        <v>0.7753196078578223</v>
      </c>
      <c r="W39" s="113"/>
      <c r="X39" s="112">
        <f t="shared" si="21"/>
        <v>0.7753196078578223</v>
      </c>
      <c r="Y39" s="113"/>
      <c r="Z39" s="108"/>
      <c r="AA39" s="109">
        <f t="shared" si="30"/>
        <v>1</v>
      </c>
      <c r="AB39" s="4"/>
      <c r="AC39" s="110"/>
      <c r="AD39" s="110"/>
      <c r="AE39" s="109"/>
      <c r="AF39" s="109"/>
      <c r="AG39" s="109"/>
      <c r="AH39" s="113"/>
      <c r="AI39" s="112">
        <f t="shared" si="22"/>
        <v>0</v>
      </c>
      <c r="AJ39" s="113"/>
      <c r="AK39" s="113"/>
      <c r="AL39" s="109">
        <f t="shared" si="33"/>
        <v>1</v>
      </c>
      <c r="AM39" s="4"/>
      <c r="AN39" s="114">
        <v>83333.33333333334</v>
      </c>
      <c r="AO39" s="114"/>
      <c r="AP39" s="109">
        <f t="shared" si="34"/>
        <v>0.35999999999999993</v>
      </c>
      <c r="AQ39" s="109"/>
      <c r="AR39" s="109">
        <f t="shared" si="35"/>
        <v>0.6400000000000001</v>
      </c>
      <c r="AS39" s="111"/>
      <c r="AT39" s="112">
        <f t="shared" si="23"/>
        <v>0.6400000000000001</v>
      </c>
      <c r="AU39" s="108"/>
      <c r="AV39" s="115">
        <f t="shared" si="36"/>
        <v>0.2525528887841262</v>
      </c>
      <c r="AW39" s="116"/>
      <c r="AX39" s="117">
        <f t="shared" si="37"/>
        <v>0.7474471112158738</v>
      </c>
      <c r="AY39" s="115">
        <f t="shared" si="38"/>
        <v>0.22468039214217775</v>
      </c>
      <c r="AZ39" s="116"/>
      <c r="BA39" s="117">
        <f t="shared" si="39"/>
        <v>0.7753196078578223</v>
      </c>
      <c r="BB39" s="185">
        <f t="shared" si="40"/>
        <v>0</v>
      </c>
      <c r="BC39" s="116"/>
      <c r="BD39" s="117">
        <f t="shared" si="41"/>
        <v>0</v>
      </c>
      <c r="BE39" s="79"/>
      <c r="BF39" s="119">
        <f t="shared" si="42"/>
        <v>0.35999999999999993</v>
      </c>
    </row>
    <row r="40" spans="1:58" ht="12.75">
      <c r="A40" s="18" t="s">
        <v>35</v>
      </c>
      <c r="B40" s="108"/>
      <c r="C40" s="109">
        <f>SUM(C31:C39)</f>
        <v>9</v>
      </c>
      <c r="D40" s="109"/>
      <c r="E40" s="109">
        <f>SUM(E31:E39)</f>
        <v>9</v>
      </c>
      <c r="F40" s="4"/>
      <c r="G40" s="110"/>
      <c r="H40" s="110"/>
      <c r="I40" s="109">
        <f>SUM(I31:I39)</f>
        <v>11.98715494192904</v>
      </c>
      <c r="J40" s="109"/>
      <c r="K40" s="109">
        <f t="shared" si="26"/>
        <v>-2.98715494192904</v>
      </c>
      <c r="L40" s="111"/>
      <c r="M40" s="112">
        <f t="shared" si="20"/>
        <v>-0.33190610465878223</v>
      </c>
      <c r="N40" s="113"/>
      <c r="O40" s="108"/>
      <c r="P40" s="109">
        <f>SUM(P31:P39)</f>
        <v>9</v>
      </c>
      <c r="Q40" s="4"/>
      <c r="R40" s="110"/>
      <c r="S40" s="110"/>
      <c r="T40" s="109">
        <f>SUM(T31:T39)</f>
        <v>13.046934991065116</v>
      </c>
      <c r="U40" s="109"/>
      <c r="V40" s="109">
        <f t="shared" si="29"/>
        <v>-4.0469349910651164</v>
      </c>
      <c r="W40" s="113"/>
      <c r="X40" s="112">
        <f t="shared" si="21"/>
        <v>-0.44965944345167963</v>
      </c>
      <c r="Y40" s="113"/>
      <c r="Z40" s="108"/>
      <c r="AA40" s="109">
        <f>SUM(AA31:AA39)</f>
        <v>9</v>
      </c>
      <c r="AB40" s="4"/>
      <c r="AC40" s="110"/>
      <c r="AD40" s="110"/>
      <c r="AE40" s="109">
        <f>SUM(AE31:AE39)</f>
        <v>11.709388053228642</v>
      </c>
      <c r="AF40" s="109"/>
      <c r="AG40" s="109">
        <f>AA40-AE40</f>
        <v>-2.7093880532286416</v>
      </c>
      <c r="AH40" s="113"/>
      <c r="AI40" s="112">
        <f t="shared" si="22"/>
        <v>-0.30104311702540465</v>
      </c>
      <c r="AJ40" s="113"/>
      <c r="AK40" s="113"/>
      <c r="AL40" s="109">
        <f>SUM(AL31:AL39)</f>
        <v>9</v>
      </c>
      <c r="AM40" s="4"/>
      <c r="AN40" s="114">
        <v>1831.5018315018315</v>
      </c>
      <c r="AO40" s="110"/>
      <c r="AP40" s="109">
        <f>SUM(AP31:AP39)</f>
        <v>16.38</v>
      </c>
      <c r="AQ40" s="109"/>
      <c r="AR40" s="109">
        <f t="shared" si="35"/>
        <v>-7.379999999999999</v>
      </c>
      <c r="AS40" s="111"/>
      <c r="AT40" s="112">
        <f t="shared" si="23"/>
        <v>-0.8199999999999998</v>
      </c>
      <c r="AU40" s="108"/>
      <c r="AV40" s="115">
        <f>SUM(AV31:AV39)</f>
        <v>11.98715494192904</v>
      </c>
      <c r="AW40" s="116"/>
      <c r="AX40" s="117">
        <f t="shared" si="37"/>
        <v>-0.33190610465878223</v>
      </c>
      <c r="AY40" s="115">
        <f>SUM(AY31:AY39)</f>
        <v>13.046934991065116</v>
      </c>
      <c r="AZ40" s="116"/>
      <c r="BA40" s="117">
        <f t="shared" si="39"/>
        <v>-0.44965944345167963</v>
      </c>
      <c r="BB40" s="189">
        <f>SUM(BB31:BB39)</f>
        <v>11.709388053228642</v>
      </c>
      <c r="BC40" s="116"/>
      <c r="BD40" s="117">
        <f t="shared" si="41"/>
        <v>-0.30104311702540465</v>
      </c>
      <c r="BE40" s="79"/>
      <c r="BF40" s="119">
        <f>SUM(BF31:BF39)</f>
        <v>16.38</v>
      </c>
    </row>
    <row r="41" spans="1:58" ht="13.5" thickBot="1">
      <c r="A41" s="32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208"/>
      <c r="AW41" s="120"/>
      <c r="AX41" s="120"/>
      <c r="AY41" s="208"/>
      <c r="AZ41" s="120"/>
      <c r="BA41" s="120"/>
      <c r="BB41" s="208"/>
      <c r="BC41" s="120"/>
      <c r="BD41" s="120"/>
      <c r="BE41" s="208"/>
      <c r="BF41" s="132"/>
    </row>
    <row r="42" spans="1:58" ht="12.75">
      <c r="A42" s="45" t="s">
        <v>36</v>
      </c>
      <c r="B42" s="154"/>
      <c r="C42" s="155"/>
      <c r="D42" s="155"/>
      <c r="E42" s="155"/>
      <c r="F42" s="156"/>
      <c r="G42" s="157"/>
      <c r="H42" s="157"/>
      <c r="I42" s="155"/>
      <c r="J42" s="155"/>
      <c r="K42" s="155"/>
      <c r="L42" s="158"/>
      <c r="M42" s="159" t="str">
        <f>IF(E42=0," ",(K42/E42))</f>
        <v> </v>
      </c>
      <c r="N42" s="160"/>
      <c r="O42" s="154"/>
      <c r="P42" s="155"/>
      <c r="Q42" s="156"/>
      <c r="R42" s="157"/>
      <c r="S42" s="157"/>
      <c r="T42" s="155"/>
      <c r="U42" s="155"/>
      <c r="V42" s="155"/>
      <c r="W42" s="160"/>
      <c r="X42" s="159" t="str">
        <f>IF(P42=0," ",(V42/P42))</f>
        <v> </v>
      </c>
      <c r="Y42" s="160"/>
      <c r="Z42" s="154"/>
      <c r="AA42" s="155"/>
      <c r="AB42" s="156"/>
      <c r="AC42" s="157"/>
      <c r="AD42" s="157"/>
      <c r="AE42" s="155"/>
      <c r="AF42" s="155"/>
      <c r="AG42" s="155"/>
      <c r="AH42" s="160"/>
      <c r="AI42" s="159" t="str">
        <f>IF(AA42=0," ",(AG42/AA42))</f>
        <v> </v>
      </c>
      <c r="AJ42" s="160"/>
      <c r="AK42" s="160"/>
      <c r="AL42" s="155"/>
      <c r="AM42" s="156"/>
      <c r="AN42" s="161"/>
      <c r="AO42" s="161"/>
      <c r="AP42" s="155"/>
      <c r="AQ42" s="155"/>
      <c r="AR42" s="155"/>
      <c r="AS42" s="158"/>
      <c r="AT42" s="159" t="str">
        <f>IF(AL42=0," ",(AR42/AL42))</f>
        <v> </v>
      </c>
      <c r="AU42" s="154"/>
      <c r="AV42" s="162"/>
      <c r="AW42" s="163"/>
      <c r="AX42" s="164"/>
      <c r="AY42" s="162"/>
      <c r="AZ42" s="163"/>
      <c r="BA42" s="164"/>
      <c r="BB42" s="191"/>
      <c r="BC42" s="163"/>
      <c r="BD42" s="164"/>
      <c r="BE42" s="86"/>
      <c r="BF42" s="165"/>
    </row>
    <row r="43" spans="1:58" ht="12.75">
      <c r="A43" s="28"/>
      <c r="B43" s="108" t="s">
        <v>37</v>
      </c>
      <c r="C43" s="29">
        <f>'Input Sheet'!C43</f>
        <v>1</v>
      </c>
      <c r="D43" s="109"/>
      <c r="E43" s="109">
        <f>C43</f>
        <v>1</v>
      </c>
      <c r="F43" s="4"/>
      <c r="G43" s="110">
        <v>9000</v>
      </c>
      <c r="H43" s="110"/>
      <c r="I43" s="109">
        <f>$AV$4/G43</f>
        <v>3.3333333333333335</v>
      </c>
      <c r="J43" s="109"/>
      <c r="K43" s="109">
        <f>E43-I43</f>
        <v>-2.3333333333333335</v>
      </c>
      <c r="L43" s="111"/>
      <c r="M43" s="112">
        <f>IF(E43=0," ",(K43/E43))</f>
        <v>-2.3333333333333335</v>
      </c>
      <c r="N43" s="113"/>
      <c r="O43" s="108"/>
      <c r="P43" s="109">
        <f>$C43</f>
        <v>1</v>
      </c>
      <c r="Q43" s="4"/>
      <c r="R43" s="110">
        <v>10038</v>
      </c>
      <c r="S43" s="110"/>
      <c r="T43" s="109">
        <f>$AV$4/R43</f>
        <v>2.9886431560071727</v>
      </c>
      <c r="U43" s="109"/>
      <c r="V43" s="109">
        <f>P43-T43</f>
        <v>-1.9886431560071727</v>
      </c>
      <c r="W43" s="113"/>
      <c r="X43" s="112">
        <f>IF(P43=0," ",(V43/P43))</f>
        <v>-1.9886431560071727</v>
      </c>
      <c r="Y43" s="113"/>
      <c r="Z43" s="108"/>
      <c r="AA43" s="109">
        <f>$C43</f>
        <v>1</v>
      </c>
      <c r="AB43" s="4"/>
      <c r="AC43" s="110">
        <v>14035.560640732265</v>
      </c>
      <c r="AD43" s="110"/>
      <c r="AE43" s="109">
        <f>$AV$4/AC43</f>
        <v>2.1374279779703076</v>
      </c>
      <c r="AF43" s="109"/>
      <c r="AG43" s="109">
        <f>AA43-AE43</f>
        <v>-1.1374279779703076</v>
      </c>
      <c r="AH43" s="113"/>
      <c r="AI43" s="112">
        <f>IF(AA43=0," ",(AG43/AA43))</f>
        <v>-1.1374279779703076</v>
      </c>
      <c r="AJ43" s="113"/>
      <c r="AK43" s="113"/>
      <c r="AL43" s="109">
        <f>C43</f>
        <v>1</v>
      </c>
      <c r="AM43" s="4"/>
      <c r="AN43" s="114">
        <v>6172.83950617284</v>
      </c>
      <c r="AO43" s="114"/>
      <c r="AP43" s="109">
        <f>$AV$4/AN43</f>
        <v>4.859999999999999</v>
      </c>
      <c r="AQ43" s="109"/>
      <c r="AR43" s="109">
        <f>AL43-AP43</f>
        <v>-3.8599999999999994</v>
      </c>
      <c r="AS43" s="111"/>
      <c r="AT43" s="112">
        <f>IF(AL43=0," ",(AR43/AL43))</f>
        <v>-3.8599999999999994</v>
      </c>
      <c r="AU43" s="108"/>
      <c r="AV43" s="115">
        <f>I43</f>
        <v>3.3333333333333335</v>
      </c>
      <c r="AW43" s="116"/>
      <c r="AX43" s="117">
        <f>M43</f>
        <v>-2.3333333333333335</v>
      </c>
      <c r="AY43" s="115">
        <f>T43</f>
        <v>2.9886431560071727</v>
      </c>
      <c r="AZ43" s="116"/>
      <c r="BA43" s="117">
        <f>X43</f>
        <v>-1.9886431560071727</v>
      </c>
      <c r="BB43" s="185">
        <f>AE43</f>
        <v>2.1374279779703076</v>
      </c>
      <c r="BC43" s="116"/>
      <c r="BD43" s="117">
        <f>AI43</f>
        <v>-1.1374279779703076</v>
      </c>
      <c r="BE43" s="79"/>
      <c r="BF43" s="119">
        <f>AP43</f>
        <v>4.859999999999999</v>
      </c>
    </row>
    <row r="44" spans="1:58" ht="12.75">
      <c r="A44" s="28"/>
      <c r="B44" s="108" t="s">
        <v>38</v>
      </c>
      <c r="C44" s="29">
        <f>'Input Sheet'!C44</f>
        <v>1</v>
      </c>
      <c r="D44" s="109"/>
      <c r="E44" s="109">
        <f>C44</f>
        <v>1</v>
      </c>
      <c r="F44" s="4"/>
      <c r="G44" s="110">
        <v>76098</v>
      </c>
      <c r="H44" s="110"/>
      <c r="I44" s="109">
        <f>$AV$4/G44</f>
        <v>0.39422849483560674</v>
      </c>
      <c r="J44" s="109"/>
      <c r="K44" s="109">
        <f>E44-I44</f>
        <v>0.6057715051643933</v>
      </c>
      <c r="L44" s="111"/>
      <c r="M44" s="112">
        <f>IF(E44=0," ",(K44/E44))</f>
        <v>0.6057715051643933</v>
      </c>
      <c r="N44" s="113"/>
      <c r="O44" s="108"/>
      <c r="P44" s="109"/>
      <c r="Q44" s="4"/>
      <c r="R44" s="110"/>
      <c r="S44" s="110"/>
      <c r="T44" s="109"/>
      <c r="U44" s="109"/>
      <c r="V44" s="109"/>
      <c r="W44" s="113"/>
      <c r="X44" s="112" t="str">
        <f>IF(P44=0," ",(V44/P44))</f>
        <v> </v>
      </c>
      <c r="Y44" s="113"/>
      <c r="Z44" s="108"/>
      <c r="AA44" s="109"/>
      <c r="AB44" s="4"/>
      <c r="AC44" s="110"/>
      <c r="AD44" s="110"/>
      <c r="AE44" s="109"/>
      <c r="AF44" s="109"/>
      <c r="AG44" s="109"/>
      <c r="AH44" s="113"/>
      <c r="AI44" s="112" t="str">
        <f>IF(AA44=0," ",(AG44/AA44))</f>
        <v> </v>
      </c>
      <c r="AJ44" s="113"/>
      <c r="AK44" s="113"/>
      <c r="AL44" s="109"/>
      <c r="AM44" s="4"/>
      <c r="AN44" s="114"/>
      <c r="AO44" s="114"/>
      <c r="AP44" s="109"/>
      <c r="AQ44" s="109"/>
      <c r="AR44" s="109"/>
      <c r="AS44" s="111"/>
      <c r="AT44" s="112" t="str">
        <f>IF(AL44=0," ",(AR44/AL44))</f>
        <v> </v>
      </c>
      <c r="AU44" s="108"/>
      <c r="AV44" s="115">
        <f>I44</f>
        <v>0.39422849483560674</v>
      </c>
      <c r="AW44" s="116"/>
      <c r="AX44" s="117">
        <f>M44</f>
        <v>0.6057715051643933</v>
      </c>
      <c r="AY44" s="115"/>
      <c r="AZ44" s="116"/>
      <c r="BA44" s="117"/>
      <c r="BB44" s="185"/>
      <c r="BC44" s="116"/>
      <c r="BD44" s="117"/>
      <c r="BE44" s="79"/>
      <c r="BF44" s="119"/>
    </row>
    <row r="45" spans="1:58" ht="12.75">
      <c r="A45" s="46" t="s">
        <v>39</v>
      </c>
      <c r="B45" s="19"/>
      <c r="C45" s="109">
        <f>SUM(C43:C44)</f>
        <v>2</v>
      </c>
      <c r="D45" s="109"/>
      <c r="E45" s="109">
        <f>SUM(E43:E44)</f>
        <v>2</v>
      </c>
      <c r="F45" s="4"/>
      <c r="G45" s="110"/>
      <c r="H45" s="110"/>
      <c r="I45" s="109">
        <f>SUM(I43:I44)</f>
        <v>3.72756182816894</v>
      </c>
      <c r="J45" s="109"/>
      <c r="K45" s="109">
        <f>E45-I45</f>
        <v>-1.7275618281689402</v>
      </c>
      <c r="L45" s="111"/>
      <c r="M45" s="112">
        <f>IF(E45=0," ",(K45/E45))</f>
        <v>-0.8637809140844701</v>
      </c>
      <c r="N45" s="113"/>
      <c r="O45" s="108"/>
      <c r="P45" s="109">
        <f>SUM(P43:P44)</f>
        <v>1</v>
      </c>
      <c r="Q45" s="4"/>
      <c r="R45" s="110"/>
      <c r="S45" s="110"/>
      <c r="T45" s="109">
        <f>SUM(T43:T44)</f>
        <v>2.9886431560071727</v>
      </c>
      <c r="U45" s="109"/>
      <c r="V45" s="109">
        <f>P45-T45</f>
        <v>-1.9886431560071727</v>
      </c>
      <c r="W45" s="113"/>
      <c r="X45" s="112">
        <f>IF(P45=0," ",(V45/P45))</f>
        <v>-1.9886431560071727</v>
      </c>
      <c r="Y45" s="113"/>
      <c r="Z45" s="108"/>
      <c r="AA45" s="109">
        <f>SUM(AA43:AA44)</f>
        <v>1</v>
      </c>
      <c r="AB45" s="4"/>
      <c r="AC45" s="110"/>
      <c r="AD45" s="110"/>
      <c r="AE45" s="109">
        <f>SUM(AE43:AE44)</f>
        <v>2.1374279779703076</v>
      </c>
      <c r="AF45" s="109"/>
      <c r="AG45" s="109">
        <f>AA45-AE45</f>
        <v>-1.1374279779703076</v>
      </c>
      <c r="AH45" s="113"/>
      <c r="AI45" s="112">
        <f>IF(AA45=0," ",(AG45/AA45))</f>
        <v>-1.1374279779703076</v>
      </c>
      <c r="AJ45" s="113"/>
      <c r="AK45" s="113"/>
      <c r="AL45" s="109">
        <f>SUM(AL43:AL44)</f>
        <v>1</v>
      </c>
      <c r="AM45" s="4"/>
      <c r="AN45" s="114">
        <v>1919.3857965451057</v>
      </c>
      <c r="AO45" s="110"/>
      <c r="AP45" s="109">
        <f>SUM(AP43:AP44)</f>
        <v>4.859999999999999</v>
      </c>
      <c r="AQ45" s="109"/>
      <c r="AR45" s="109">
        <f>AL45-AP45</f>
        <v>-3.8599999999999994</v>
      </c>
      <c r="AS45" s="111"/>
      <c r="AT45" s="112">
        <f>IF(AL45=0," ",(AR45/AL45))</f>
        <v>-3.8599999999999994</v>
      </c>
      <c r="AU45" s="108"/>
      <c r="AV45" s="115">
        <f>SUM(AV43:AV44)</f>
        <v>3.72756182816894</v>
      </c>
      <c r="AW45" s="116"/>
      <c r="AX45" s="117">
        <f>M45</f>
        <v>-0.8637809140844701</v>
      </c>
      <c r="AY45" s="115">
        <f>SUM(AY43:AY44)</f>
        <v>2.9886431560071727</v>
      </c>
      <c r="AZ45" s="116"/>
      <c r="BA45" s="117">
        <f>X45</f>
        <v>-1.9886431560071727</v>
      </c>
      <c r="BB45" s="189">
        <f>SUM(BB43:BB44)</f>
        <v>2.1374279779703076</v>
      </c>
      <c r="BC45" s="116"/>
      <c r="BD45" s="117">
        <f>AI45</f>
        <v>-1.1374279779703076</v>
      </c>
      <c r="BE45" s="79"/>
      <c r="BF45" s="119">
        <f>SUM(BF43:BF44)</f>
        <v>4.859999999999999</v>
      </c>
    </row>
    <row r="46" spans="1:58" ht="9" customHeight="1">
      <c r="A46" s="2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15"/>
      <c r="AW46" s="108"/>
      <c r="AX46" s="108"/>
      <c r="AY46" s="115"/>
      <c r="AZ46" s="108"/>
      <c r="BA46" s="108"/>
      <c r="BB46" s="189"/>
      <c r="BC46" s="108"/>
      <c r="BD46" s="108"/>
      <c r="BE46" s="108"/>
      <c r="BF46" s="119"/>
    </row>
    <row r="47" spans="1:58" ht="13.5" thickBot="1">
      <c r="A47" s="32" t="s">
        <v>40</v>
      </c>
      <c r="B47" s="120"/>
      <c r="C47" s="121">
        <f>C45+C40+C27+C12</f>
        <v>52</v>
      </c>
      <c r="D47" s="121"/>
      <c r="E47" s="121">
        <f>E45+E40+E27+E12</f>
        <v>52</v>
      </c>
      <c r="F47" s="122"/>
      <c r="G47" s="123"/>
      <c r="H47" s="123"/>
      <c r="I47" s="121">
        <f>I45+I40+I27+I12</f>
        <v>45.29010068684083</v>
      </c>
      <c r="J47" s="121"/>
      <c r="K47" s="121">
        <f>E47-I47</f>
        <v>6.70989931315917</v>
      </c>
      <c r="L47" s="124"/>
      <c r="M47" s="125">
        <f>IF(E47=0," ",(K47/E47))</f>
        <v>0.12903652525306095</v>
      </c>
      <c r="N47" s="126"/>
      <c r="O47" s="120"/>
      <c r="P47" s="121">
        <f>P45+P40+P27+P12</f>
        <v>51</v>
      </c>
      <c r="Q47" s="122"/>
      <c r="R47" s="123"/>
      <c r="S47" s="123"/>
      <c r="T47" s="121">
        <f>T45+T40+T27+T12</f>
        <v>40.51342526338959</v>
      </c>
      <c r="U47" s="121"/>
      <c r="V47" s="121">
        <f>P47-T47</f>
        <v>10.486574736610407</v>
      </c>
      <c r="W47" s="126"/>
      <c r="X47" s="125">
        <f>IF(P47=0," ",(V47/P47))</f>
        <v>0.20561911248255701</v>
      </c>
      <c r="Y47" s="126"/>
      <c r="Z47" s="120"/>
      <c r="AA47" s="121">
        <f>AA45+AA40+AA27+AA12</f>
        <v>51</v>
      </c>
      <c r="AB47" s="122"/>
      <c r="AC47" s="207">
        <f>BK47</f>
        <v>0</v>
      </c>
      <c r="AD47" s="123"/>
      <c r="AE47" s="121">
        <f>AE45+AE40+AE27+AE12</f>
        <v>43.86373937399935</v>
      </c>
      <c r="AF47" s="121"/>
      <c r="AG47" s="121">
        <f>AA47-AE47</f>
        <v>7.136260626000649</v>
      </c>
      <c r="AH47" s="126"/>
      <c r="AI47" s="125">
        <f>IF(AA47=0," ",(AG47/AA47))</f>
        <v>0.13992667894118918</v>
      </c>
      <c r="AJ47" s="126"/>
      <c r="AK47" s="126"/>
      <c r="AL47" s="121">
        <f>AL45+AL40+AL27+AL12</f>
        <v>51</v>
      </c>
      <c r="AM47" s="122"/>
      <c r="AN47" s="123"/>
      <c r="AO47" s="123"/>
      <c r="AP47" s="121">
        <f>AP45+AP40+AP27+AP12</f>
        <v>54.120000000000005</v>
      </c>
      <c r="AQ47" s="121"/>
      <c r="AR47" s="121">
        <f>AL47-AP47</f>
        <v>-3.1200000000000045</v>
      </c>
      <c r="AS47" s="124"/>
      <c r="AT47" s="125">
        <f>IF(AL47=0," ",(AR47/AL47))</f>
        <v>-0.06117647058823538</v>
      </c>
      <c r="AU47" s="120"/>
      <c r="AV47" s="128">
        <f>AV45+AV40+AV27+AV12</f>
        <v>45.29010068684083</v>
      </c>
      <c r="AW47" s="129"/>
      <c r="AX47" s="130">
        <f>M47</f>
        <v>0.12903652525306095</v>
      </c>
      <c r="AY47" s="128">
        <f>AY45+AY40+AY27+AY12</f>
        <v>40.51342526338959</v>
      </c>
      <c r="AZ47" s="129"/>
      <c r="BA47" s="130">
        <f>X47</f>
        <v>0.20561911248255701</v>
      </c>
      <c r="BB47" s="186">
        <f>BB45+BB40+BB27+BB12</f>
        <v>43.86373937399935</v>
      </c>
      <c r="BC47" s="129"/>
      <c r="BD47" s="130">
        <f>AI47</f>
        <v>0.13992667894118918</v>
      </c>
      <c r="BE47" s="131"/>
      <c r="BF47" s="132">
        <f>BF45+BF40+BF27+BF12</f>
        <v>54.120000000000005</v>
      </c>
    </row>
    <row r="48" spans="1:58" ht="12.75">
      <c r="A48" s="5"/>
      <c r="B48" s="5"/>
      <c r="C48" s="8"/>
      <c r="D48" s="8"/>
      <c r="E48" s="5"/>
      <c r="F48" s="5"/>
      <c r="G48" s="51"/>
      <c r="H48" s="51"/>
      <c r="I48" s="52"/>
      <c r="J48" s="52"/>
      <c r="K48" s="52"/>
      <c r="L48" s="53"/>
      <c r="M48" s="54"/>
      <c r="N48" s="5"/>
      <c r="O48" s="5"/>
      <c r="P48" s="5"/>
      <c r="Q48" s="5"/>
      <c r="R48" s="51"/>
      <c r="S48" s="51"/>
      <c r="T48" s="5"/>
      <c r="U48" s="5"/>
      <c r="V48" s="53"/>
      <c r="W48" s="5"/>
      <c r="X48" s="54"/>
      <c r="Y48" s="5"/>
      <c r="Z48" s="5"/>
      <c r="AA48" s="5"/>
      <c r="AB48" s="5"/>
      <c r="AC48" s="51"/>
      <c r="AD48" s="51"/>
      <c r="AE48" s="5"/>
      <c r="AF48" s="5"/>
      <c r="AG48" s="53"/>
      <c r="AH48" s="5"/>
      <c r="AI48" s="54"/>
      <c r="AJ48" s="5"/>
      <c r="AK48" s="5"/>
      <c r="AL48" s="8"/>
      <c r="AM48" s="8"/>
      <c r="AN48" s="55"/>
      <c r="AO48" s="55"/>
      <c r="AP48" s="5"/>
      <c r="AQ48" s="5"/>
      <c r="AR48" s="53"/>
      <c r="AS48" s="53"/>
      <c r="AT48" s="54"/>
      <c r="AU48" s="5"/>
      <c r="AV48" s="56"/>
      <c r="AW48" s="17"/>
      <c r="AX48" s="57"/>
      <c r="AY48" s="56"/>
      <c r="AZ48" s="17"/>
      <c r="BA48" s="174"/>
      <c r="BB48" s="56"/>
      <c r="BC48" s="17"/>
      <c r="BD48" s="174"/>
      <c r="BE48" s="58"/>
      <c r="BF48" s="5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SheetLayoutView="100" zoomScalePageLayoutView="0" workbookViewId="0" topLeftCell="A1">
      <selection activeCell="A1" sqref="A1"/>
    </sheetView>
  </sheetViews>
  <sheetFormatPr defaultColWidth="9" defaultRowHeight="12.75"/>
  <cols>
    <col min="1" max="1" width="2.83203125" style="0" customWidth="1"/>
    <col min="2" max="2" width="25.66015625" style="0" bestFit="1" customWidth="1"/>
    <col min="3" max="47" width="8.83203125" style="0" hidden="1" customWidth="1"/>
    <col min="48" max="48" width="8" style="0" customWidth="1"/>
    <col min="49" max="49" width="1.83203125" style="0" customWidth="1"/>
    <col min="50" max="50" width="7.83203125" style="0" customWidth="1"/>
    <col min="51" max="51" width="8" style="0" customWidth="1"/>
    <col min="52" max="52" width="1.83203125" style="0" customWidth="1"/>
    <col min="53" max="53" width="7.83203125" style="0" customWidth="1"/>
    <col min="54" max="54" width="8" style="0" customWidth="1"/>
    <col min="55" max="55" width="1.83203125" style="0" customWidth="1"/>
    <col min="56" max="56" width="7.83203125" style="0" customWidth="1"/>
    <col min="57" max="57" width="3.66015625" style="0" customWidth="1"/>
    <col min="58" max="58" width="8" style="0" customWidth="1"/>
    <col min="59" max="59" width="1.83203125" style="0" customWidth="1"/>
    <col min="60" max="60" width="7.83203125" style="0" customWidth="1"/>
  </cols>
  <sheetData>
    <row r="1" spans="1:58" ht="12.75">
      <c r="A1" s="1" t="str">
        <f>'Input Sheet'!A1</f>
        <v>2002 Population Estimate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13.5" thickBot="1">
      <c r="A2" s="49"/>
      <c r="B2" s="50"/>
      <c r="C2" s="4"/>
      <c r="D2" s="8"/>
      <c r="E2" s="5"/>
      <c r="F2" s="5"/>
      <c r="G2" s="51"/>
      <c r="H2" s="51"/>
      <c r="I2" s="52"/>
      <c r="J2" s="52"/>
      <c r="K2" s="52"/>
      <c r="L2" s="53"/>
      <c r="M2" s="54"/>
      <c r="N2" s="5"/>
      <c r="O2" s="5"/>
      <c r="P2" s="5"/>
      <c r="Q2" s="5"/>
      <c r="R2" s="51"/>
      <c r="S2" s="51"/>
      <c r="T2" s="5"/>
      <c r="U2" s="5"/>
      <c r="V2" s="53"/>
      <c r="W2" s="5"/>
      <c r="X2" s="54"/>
      <c r="Y2" s="5"/>
      <c r="Z2" s="5"/>
      <c r="AA2" s="5"/>
      <c r="AB2" s="5"/>
      <c r="AC2" s="51"/>
      <c r="AD2" s="51"/>
      <c r="AE2" s="5"/>
      <c r="AF2" s="5"/>
      <c r="AG2" s="53"/>
      <c r="AH2" s="5"/>
      <c r="AI2" s="54"/>
      <c r="AJ2" s="5"/>
      <c r="AK2" s="5"/>
      <c r="AL2" s="8"/>
      <c r="AM2" s="8"/>
      <c r="AN2" s="55"/>
      <c r="AO2" s="55"/>
      <c r="AP2" s="5"/>
      <c r="AQ2" s="5"/>
      <c r="AR2" s="53"/>
      <c r="AS2" s="53"/>
      <c r="AT2" s="54"/>
      <c r="AU2" s="5"/>
      <c r="AV2" s="56"/>
      <c r="AW2" s="17"/>
      <c r="AX2" s="57"/>
      <c r="AY2" s="56"/>
      <c r="AZ2" s="17"/>
      <c r="BA2" s="58"/>
      <c r="BB2" s="56"/>
      <c r="BC2" s="17"/>
      <c r="BD2" s="58"/>
      <c r="BE2" s="58"/>
      <c r="BF2" s="56"/>
    </row>
    <row r="3" spans="1:58" ht="12.75">
      <c r="A3" s="218" t="s">
        <v>1</v>
      </c>
      <c r="B3" s="219"/>
      <c r="C3" s="219">
        <f>'Input Sheet'!C3</f>
        <v>20000</v>
      </c>
      <c r="D3" s="220"/>
      <c r="E3" s="221">
        <f>$C$3</f>
        <v>20000</v>
      </c>
      <c r="F3" s="219"/>
      <c r="G3" s="221"/>
      <c r="H3" s="221"/>
      <c r="I3" s="222"/>
      <c r="J3" s="222"/>
      <c r="K3" s="222"/>
      <c r="L3" s="219"/>
      <c r="M3" s="219"/>
      <c r="N3" s="223" t="s">
        <v>41</v>
      </c>
      <c r="O3" s="219"/>
      <c r="P3" s="221">
        <f>$C$3</f>
        <v>20000</v>
      </c>
      <c r="Q3" s="219"/>
      <c r="R3" s="221"/>
      <c r="S3" s="221"/>
      <c r="T3" s="219"/>
      <c r="U3" s="219"/>
      <c r="V3" s="219"/>
      <c r="W3" s="219"/>
      <c r="X3" s="219"/>
      <c r="Y3" s="223" t="s">
        <v>42</v>
      </c>
      <c r="Z3" s="219"/>
      <c r="AA3" s="221">
        <f>$C$3</f>
        <v>20000</v>
      </c>
      <c r="AB3" s="219"/>
      <c r="AC3" s="221"/>
      <c r="AD3" s="221"/>
      <c r="AE3" s="219"/>
      <c r="AF3" s="219"/>
      <c r="AG3" s="219"/>
      <c r="AH3" s="219"/>
      <c r="AI3" s="219"/>
      <c r="AJ3" s="223" t="s">
        <v>43</v>
      </c>
      <c r="AK3" s="219"/>
      <c r="AL3" s="221">
        <f>$C$3</f>
        <v>20000</v>
      </c>
      <c r="AM3" s="220"/>
      <c r="AN3" s="224"/>
      <c r="AO3" s="224"/>
      <c r="AP3" s="219"/>
      <c r="AQ3" s="219"/>
      <c r="AR3" s="219"/>
      <c r="AS3" s="219"/>
      <c r="AT3" s="219"/>
      <c r="AU3" s="223" t="s">
        <v>44</v>
      </c>
      <c r="AV3" s="225">
        <f>$C$3</f>
        <v>20000</v>
      </c>
      <c r="AW3" s="67"/>
      <c r="AX3" s="68"/>
      <c r="AY3" s="56"/>
      <c r="AZ3" s="67"/>
      <c r="BA3" s="67"/>
      <c r="BB3" s="56"/>
      <c r="BC3" s="67"/>
      <c r="BD3" s="67"/>
      <c r="BE3" s="67"/>
      <c r="BF3" s="56"/>
    </row>
    <row r="4" spans="1:58" ht="13.5" thickBot="1">
      <c r="A4" s="226" t="s">
        <v>3</v>
      </c>
      <c r="B4" s="227"/>
      <c r="C4" s="227">
        <f>'Input Sheet'!C4</f>
        <v>30000</v>
      </c>
      <c r="D4" s="228"/>
      <c r="E4" s="228">
        <f>$C$4</f>
        <v>30000</v>
      </c>
      <c r="F4" s="229" t="s">
        <v>45</v>
      </c>
      <c r="G4" s="230"/>
      <c r="H4" s="230"/>
      <c r="I4" s="231"/>
      <c r="J4" s="231"/>
      <c r="K4" s="231"/>
      <c r="L4" s="230"/>
      <c r="M4" s="230"/>
      <c r="N4" s="232"/>
      <c r="O4" s="227"/>
      <c r="P4" s="228">
        <f>$C$4</f>
        <v>30000</v>
      </c>
      <c r="Q4" s="229" t="s">
        <v>45</v>
      </c>
      <c r="R4" s="230"/>
      <c r="S4" s="230"/>
      <c r="T4" s="231"/>
      <c r="U4" s="231"/>
      <c r="V4" s="231"/>
      <c r="W4" s="230"/>
      <c r="X4" s="230"/>
      <c r="Y4" s="232"/>
      <c r="Z4" s="227"/>
      <c r="AA4" s="228">
        <f>$C$4</f>
        <v>30000</v>
      </c>
      <c r="AB4" s="229" t="s">
        <v>45</v>
      </c>
      <c r="AC4" s="230"/>
      <c r="AD4" s="230"/>
      <c r="AE4" s="231"/>
      <c r="AF4" s="231"/>
      <c r="AG4" s="231"/>
      <c r="AH4" s="230"/>
      <c r="AI4" s="230"/>
      <c r="AJ4" s="232"/>
      <c r="AK4" s="227"/>
      <c r="AL4" s="228">
        <f>$C$4</f>
        <v>30000</v>
      </c>
      <c r="AM4" s="229" t="s">
        <v>46</v>
      </c>
      <c r="AN4" s="230"/>
      <c r="AO4" s="230"/>
      <c r="AP4" s="231"/>
      <c r="AQ4" s="231"/>
      <c r="AR4" s="231"/>
      <c r="AS4" s="230"/>
      <c r="AT4" s="230"/>
      <c r="AU4" s="232"/>
      <c r="AV4" s="233">
        <f>$C$4</f>
        <v>30000</v>
      </c>
      <c r="AW4" s="75"/>
      <c r="AX4" s="68"/>
      <c r="AY4" s="56"/>
      <c r="AZ4" s="75"/>
      <c r="BA4" s="75"/>
      <c r="BB4" s="56"/>
      <c r="BC4" s="75"/>
      <c r="BD4" s="75"/>
      <c r="BE4" s="67"/>
      <c r="BF4" s="56"/>
    </row>
    <row r="5" spans="1:60" ht="12.75">
      <c r="A5" s="18"/>
      <c r="B5" s="19"/>
      <c r="C5" s="20"/>
      <c r="D5" s="20"/>
      <c r="E5" s="20" t="s">
        <v>47</v>
      </c>
      <c r="F5" s="20"/>
      <c r="G5" s="19"/>
      <c r="H5" s="76" t="s">
        <v>41</v>
      </c>
      <c r="I5" s="77"/>
      <c r="J5" s="77"/>
      <c r="K5" s="77" t="s">
        <v>48</v>
      </c>
      <c r="L5" s="78"/>
      <c r="M5" s="79" t="s">
        <v>49</v>
      </c>
      <c r="N5" s="78"/>
      <c r="O5" s="19"/>
      <c r="P5" s="20" t="s">
        <v>47</v>
      </c>
      <c r="Q5" s="20"/>
      <c r="R5" s="19"/>
      <c r="S5" s="76" t="s">
        <v>42</v>
      </c>
      <c r="T5" s="76"/>
      <c r="U5" s="76"/>
      <c r="V5" s="78" t="s">
        <v>48</v>
      </c>
      <c r="W5" s="78"/>
      <c r="X5" s="79" t="s">
        <v>49</v>
      </c>
      <c r="Y5" s="78"/>
      <c r="Z5" s="19"/>
      <c r="AA5" s="20" t="s">
        <v>47</v>
      </c>
      <c r="AB5" s="20"/>
      <c r="AC5" s="19"/>
      <c r="AD5" s="76" t="s">
        <v>50</v>
      </c>
      <c r="AE5" s="76"/>
      <c r="AF5" s="76"/>
      <c r="AG5" s="78" t="s">
        <v>48</v>
      </c>
      <c r="AH5" s="78"/>
      <c r="AI5" s="79" t="s">
        <v>49</v>
      </c>
      <c r="AJ5" s="78"/>
      <c r="AK5" s="78"/>
      <c r="AL5" s="20" t="s">
        <v>47</v>
      </c>
      <c r="AM5" s="20"/>
      <c r="AN5" s="19"/>
      <c r="AO5" s="80" t="s">
        <v>51</v>
      </c>
      <c r="AP5" s="80"/>
      <c r="AQ5" s="76"/>
      <c r="AR5" s="78" t="s">
        <v>48</v>
      </c>
      <c r="AS5" s="78"/>
      <c r="AT5" s="79" t="s">
        <v>49</v>
      </c>
      <c r="AU5" s="19"/>
      <c r="AV5" s="81" t="s">
        <v>52</v>
      </c>
      <c r="AW5" s="82"/>
      <c r="AX5" s="83"/>
      <c r="AY5" s="84"/>
      <c r="AZ5" s="82"/>
      <c r="BA5" s="83"/>
      <c r="BB5" s="84"/>
      <c r="BC5" s="82"/>
      <c r="BD5" s="85"/>
      <c r="BE5" s="86"/>
      <c r="BF5" s="87" t="s">
        <v>53</v>
      </c>
      <c r="BG5" s="209"/>
      <c r="BH5" s="210"/>
    </row>
    <row r="6" spans="1:60" ht="13.5" thickBot="1">
      <c r="A6" s="18" t="s">
        <v>5</v>
      </c>
      <c r="B6" s="19"/>
      <c r="C6" s="20"/>
      <c r="D6" s="20"/>
      <c r="E6" s="20" t="s">
        <v>54</v>
      </c>
      <c r="F6" s="20"/>
      <c r="G6" s="76" t="s">
        <v>55</v>
      </c>
      <c r="H6" s="76"/>
      <c r="I6" s="77" t="s">
        <v>56</v>
      </c>
      <c r="J6" s="77"/>
      <c r="K6" s="77" t="s">
        <v>57</v>
      </c>
      <c r="L6" s="78"/>
      <c r="M6" s="79" t="s">
        <v>58</v>
      </c>
      <c r="N6" s="78"/>
      <c r="O6" s="19"/>
      <c r="P6" s="20" t="s">
        <v>54</v>
      </c>
      <c r="Q6" s="20"/>
      <c r="R6" s="76" t="s">
        <v>55</v>
      </c>
      <c r="S6" s="76"/>
      <c r="T6" s="76" t="s">
        <v>56</v>
      </c>
      <c r="U6" s="76"/>
      <c r="V6" s="78" t="s">
        <v>57</v>
      </c>
      <c r="W6" s="78"/>
      <c r="X6" s="79" t="s">
        <v>58</v>
      </c>
      <c r="Y6" s="78"/>
      <c r="Z6" s="19"/>
      <c r="AA6" s="20" t="s">
        <v>54</v>
      </c>
      <c r="AB6" s="20"/>
      <c r="AC6" s="76" t="s">
        <v>55</v>
      </c>
      <c r="AD6" s="76"/>
      <c r="AE6" s="76" t="s">
        <v>56</v>
      </c>
      <c r="AF6" s="76"/>
      <c r="AG6" s="78" t="s">
        <v>57</v>
      </c>
      <c r="AH6" s="78"/>
      <c r="AI6" s="79" t="s">
        <v>58</v>
      </c>
      <c r="AJ6" s="78"/>
      <c r="AK6" s="78"/>
      <c r="AL6" s="20" t="s">
        <v>54</v>
      </c>
      <c r="AM6" s="20"/>
      <c r="AN6" s="76" t="s">
        <v>59</v>
      </c>
      <c r="AO6" s="76"/>
      <c r="AP6" s="76" t="s">
        <v>56</v>
      </c>
      <c r="AQ6" s="76"/>
      <c r="AR6" s="78" t="s">
        <v>57</v>
      </c>
      <c r="AS6" s="78"/>
      <c r="AT6" s="79" t="s">
        <v>58</v>
      </c>
      <c r="AU6" s="19"/>
      <c r="AV6" s="88"/>
      <c r="AW6" s="20"/>
      <c r="AX6" s="79"/>
      <c r="AY6" s="88"/>
      <c r="AZ6" s="20"/>
      <c r="BA6" s="79"/>
      <c r="BB6" s="88"/>
      <c r="BC6" s="20"/>
      <c r="BD6" s="79"/>
      <c r="BE6" s="79"/>
      <c r="BF6" s="211"/>
      <c r="BG6" s="212"/>
      <c r="BH6" s="213"/>
    </row>
    <row r="7" spans="1:60" ht="12.75">
      <c r="A7" s="2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1" t="s">
        <v>41</v>
      </c>
      <c r="AW7" s="92"/>
      <c r="AX7" s="93"/>
      <c r="AY7" s="91" t="s">
        <v>60</v>
      </c>
      <c r="AZ7" s="92"/>
      <c r="BA7" s="93"/>
      <c r="BB7" s="91" t="s">
        <v>61</v>
      </c>
      <c r="BC7" s="92"/>
      <c r="BD7" s="93"/>
      <c r="BE7" s="94"/>
      <c r="BF7" s="91" t="s">
        <v>62</v>
      </c>
      <c r="BG7" s="92"/>
      <c r="BH7" s="93"/>
    </row>
    <row r="8" spans="1:60" ht="12.75">
      <c r="A8" s="25" t="s">
        <v>6</v>
      </c>
      <c r="B8" s="96"/>
      <c r="C8" s="97"/>
      <c r="D8" s="97"/>
      <c r="E8" s="96"/>
      <c r="F8" s="96"/>
      <c r="G8" s="98"/>
      <c r="H8" s="98"/>
      <c r="I8" s="99"/>
      <c r="J8" s="99"/>
      <c r="K8" s="99"/>
      <c r="L8" s="100"/>
      <c r="M8" s="101"/>
      <c r="N8" s="96"/>
      <c r="O8" s="96"/>
      <c r="P8" s="96"/>
      <c r="Q8" s="96"/>
      <c r="R8" s="98"/>
      <c r="S8" s="98"/>
      <c r="T8" s="96"/>
      <c r="U8" s="96"/>
      <c r="V8" s="100"/>
      <c r="W8" s="96"/>
      <c r="X8" s="101"/>
      <c r="Y8" s="96"/>
      <c r="Z8" s="96"/>
      <c r="AA8" s="96"/>
      <c r="AB8" s="96"/>
      <c r="AC8" s="98"/>
      <c r="AD8" s="98"/>
      <c r="AE8" s="96"/>
      <c r="AF8" s="96"/>
      <c r="AG8" s="100"/>
      <c r="AH8" s="96"/>
      <c r="AI8" s="101"/>
      <c r="AJ8" s="96"/>
      <c r="AK8" s="96"/>
      <c r="AL8" s="97"/>
      <c r="AM8" s="97"/>
      <c r="AN8" s="102"/>
      <c r="AO8" s="102"/>
      <c r="AP8" s="96"/>
      <c r="AQ8" s="96"/>
      <c r="AR8" s="100"/>
      <c r="AS8" s="100"/>
      <c r="AT8" s="101"/>
      <c r="AU8" s="96"/>
      <c r="AV8" s="103" t="s">
        <v>63</v>
      </c>
      <c r="AW8" s="104"/>
      <c r="AX8" s="105" t="s">
        <v>64</v>
      </c>
      <c r="AY8" s="103" t="s">
        <v>63</v>
      </c>
      <c r="AZ8" s="104"/>
      <c r="BA8" s="105" t="s">
        <v>64</v>
      </c>
      <c r="BB8" s="103" t="s">
        <v>63</v>
      </c>
      <c r="BC8" s="104"/>
      <c r="BD8" s="105" t="s">
        <v>64</v>
      </c>
      <c r="BE8" s="106"/>
      <c r="BF8" s="103" t="s">
        <v>63</v>
      </c>
      <c r="BG8" s="104"/>
      <c r="BH8" s="105" t="s">
        <v>64</v>
      </c>
    </row>
    <row r="9" spans="1:60" ht="12.75">
      <c r="A9" s="28"/>
      <c r="B9" s="108" t="s">
        <v>7</v>
      </c>
      <c r="C9" s="29">
        <f>'Input Sheet'!C9</f>
        <v>10</v>
      </c>
      <c r="D9" s="109"/>
      <c r="E9" s="109">
        <f>C9</f>
        <v>10</v>
      </c>
      <c r="F9" s="4"/>
      <c r="G9" s="110">
        <v>2923</v>
      </c>
      <c r="H9" s="110"/>
      <c r="I9" s="109">
        <f>$AV$4/G9</f>
        <v>10.263427984946972</v>
      </c>
      <c r="J9" s="109"/>
      <c r="K9" s="109">
        <f>E9-I9</f>
        <v>-0.26342798494697206</v>
      </c>
      <c r="L9" s="111"/>
      <c r="M9" s="112">
        <f>IF(E9=0," ",(K9/E9))</f>
        <v>-0.026342798494697207</v>
      </c>
      <c r="N9" s="113"/>
      <c r="O9" s="108"/>
      <c r="P9" s="109">
        <f>$C9</f>
        <v>10</v>
      </c>
      <c r="Q9" s="4"/>
      <c r="R9" s="110">
        <v>2970</v>
      </c>
      <c r="S9" s="110"/>
      <c r="T9" s="109">
        <f>$AV$4/R9</f>
        <v>10.1010101010101</v>
      </c>
      <c r="U9" s="109"/>
      <c r="V9" s="109">
        <f>P9-T9</f>
        <v>-0.10101010101010033</v>
      </c>
      <c r="W9" s="113"/>
      <c r="X9" s="112">
        <f>IF(P9=0," ",(V9/P9))</f>
        <v>-0.010101010101010032</v>
      </c>
      <c r="Y9" s="113"/>
      <c r="Z9" s="108"/>
      <c r="AA9" s="109">
        <f>$C9</f>
        <v>10</v>
      </c>
      <c r="AB9" s="4"/>
      <c r="AC9" s="110">
        <v>2359.9615236629475</v>
      </c>
      <c r="AD9" s="110"/>
      <c r="AE9" s="109">
        <f>$AV$4/AC9</f>
        <v>12.712071658454986</v>
      </c>
      <c r="AF9" s="109"/>
      <c r="AG9" s="109">
        <f>AA9-AE9</f>
        <v>-2.7120716584549864</v>
      </c>
      <c r="AH9" s="113"/>
      <c r="AI9" s="112">
        <f>IF(AA9=0," ",(AG9/AA9))</f>
        <v>-0.27120716584549864</v>
      </c>
      <c r="AJ9" s="113"/>
      <c r="AK9" s="113"/>
      <c r="AL9" s="109">
        <f>C9</f>
        <v>10</v>
      </c>
      <c r="AM9" s="4"/>
      <c r="AN9" s="114">
        <v>3610.1083032490974</v>
      </c>
      <c r="AO9" s="114"/>
      <c r="AP9" s="109">
        <f>$AV$4/AN9</f>
        <v>8.31</v>
      </c>
      <c r="AQ9" s="109"/>
      <c r="AR9" s="109">
        <f>AL9-AP9</f>
        <v>1.6899999999999995</v>
      </c>
      <c r="AS9" s="111"/>
      <c r="AT9" s="112">
        <f>IF(AL9=0," ",(AR9/AL9))</f>
        <v>0.16899999999999996</v>
      </c>
      <c r="AU9" s="108"/>
      <c r="AV9" s="115">
        <f>K9</f>
        <v>-0.26342798494697206</v>
      </c>
      <c r="AW9" s="116"/>
      <c r="AX9" s="117">
        <f>M9</f>
        <v>-0.026342798494697207</v>
      </c>
      <c r="AY9" s="115">
        <f>V9</f>
        <v>-0.10101010101010033</v>
      </c>
      <c r="AZ9" s="116"/>
      <c r="BA9" s="117">
        <f>X9</f>
        <v>-0.010101010101010032</v>
      </c>
      <c r="BB9" s="115">
        <f>AG9</f>
        <v>-2.7120716584549864</v>
      </c>
      <c r="BC9" s="116"/>
      <c r="BD9" s="117">
        <f>AI9</f>
        <v>-0.27120716584549864</v>
      </c>
      <c r="BE9" s="79"/>
      <c r="BF9" s="115">
        <f>AR9</f>
        <v>1.6899999999999995</v>
      </c>
      <c r="BG9" s="116"/>
      <c r="BH9" s="117">
        <f>AT9</f>
        <v>0.16899999999999996</v>
      </c>
    </row>
    <row r="10" spans="1:60" ht="12.75">
      <c r="A10" s="28"/>
      <c r="B10" s="108" t="s">
        <v>9</v>
      </c>
      <c r="C10" s="29">
        <f>'Input Sheet'!C10</f>
        <v>10</v>
      </c>
      <c r="D10" s="109"/>
      <c r="E10" s="109">
        <f>C10</f>
        <v>10</v>
      </c>
      <c r="F10" s="4"/>
      <c r="G10" s="110">
        <v>3466</v>
      </c>
      <c r="H10" s="110"/>
      <c r="I10" s="109">
        <f>$AV$4/G10</f>
        <v>8.655510675129833</v>
      </c>
      <c r="J10" s="109"/>
      <c r="K10" s="109">
        <f>E10-I10</f>
        <v>1.3444893248701675</v>
      </c>
      <c r="L10" s="111"/>
      <c r="M10" s="112">
        <f>IF(E10=0," ",(K10/E10))</f>
        <v>0.13444893248701675</v>
      </c>
      <c r="N10" s="113"/>
      <c r="O10" s="108"/>
      <c r="P10" s="109">
        <f>$C10</f>
        <v>10</v>
      </c>
      <c r="Q10" s="4"/>
      <c r="R10" s="110">
        <v>5668</v>
      </c>
      <c r="S10" s="110"/>
      <c r="T10" s="109">
        <f>$AV$4/R10</f>
        <v>5.292872265349329</v>
      </c>
      <c r="U10" s="109"/>
      <c r="V10" s="109">
        <f>P10-T10</f>
        <v>4.707127734650671</v>
      </c>
      <c r="W10" s="113"/>
      <c r="X10" s="112">
        <f>IF(P10=0," ",(V10/P10))</f>
        <v>0.47071277346506707</v>
      </c>
      <c r="Y10" s="113"/>
      <c r="Z10" s="108"/>
      <c r="AA10" s="109">
        <f>$C10</f>
        <v>10</v>
      </c>
      <c r="AB10" s="4"/>
      <c r="AC10" s="110">
        <v>5015.159443990188</v>
      </c>
      <c r="AD10" s="110"/>
      <c r="AE10" s="109">
        <f>$AV$4/AC10</f>
        <v>5.981863654594247</v>
      </c>
      <c r="AF10" s="109"/>
      <c r="AG10" s="109">
        <f>AA10-AE10</f>
        <v>4.018136345405753</v>
      </c>
      <c r="AH10" s="113"/>
      <c r="AI10" s="112">
        <f>IF(AA10=0," ",(AG10/AA10))</f>
        <v>0.4018136345405753</v>
      </c>
      <c r="AJ10" s="113"/>
      <c r="AK10" s="113"/>
      <c r="AL10" s="109">
        <f>C10+C19+C21+C22+C23+C26</f>
        <v>15</v>
      </c>
      <c r="AM10" s="4" t="s">
        <v>65</v>
      </c>
      <c r="AN10" s="114">
        <v>2341.9203747072597</v>
      </c>
      <c r="AO10" s="114"/>
      <c r="AP10" s="109">
        <f>$AV$4/AN10</f>
        <v>12.81</v>
      </c>
      <c r="AQ10" s="109"/>
      <c r="AR10" s="109">
        <f>AL10-AP10</f>
        <v>2.1899999999999995</v>
      </c>
      <c r="AS10" s="111"/>
      <c r="AT10" s="112">
        <f>IF(AL10=0," ",(AR10/AL10))</f>
        <v>0.14599999999999996</v>
      </c>
      <c r="AU10" s="108"/>
      <c r="AV10" s="115">
        <f>K10</f>
        <v>1.3444893248701675</v>
      </c>
      <c r="AW10" s="116"/>
      <c r="AX10" s="117">
        <f>M10</f>
        <v>0.13444893248701675</v>
      </c>
      <c r="AY10" s="115">
        <f>V10</f>
        <v>4.707127734650671</v>
      </c>
      <c r="AZ10" s="116"/>
      <c r="BA10" s="117">
        <f>X10</f>
        <v>0.47071277346506707</v>
      </c>
      <c r="BB10" s="115">
        <f>AG10</f>
        <v>4.018136345405753</v>
      </c>
      <c r="BC10" s="116"/>
      <c r="BD10" s="117">
        <f>AI10</f>
        <v>0.4018136345405753</v>
      </c>
      <c r="BE10" s="79"/>
      <c r="BF10" s="115">
        <f>AR10</f>
        <v>2.1899999999999995</v>
      </c>
      <c r="BG10" s="116"/>
      <c r="BH10" s="117">
        <f>AT10</f>
        <v>0.14599999999999996</v>
      </c>
    </row>
    <row r="11" spans="1:60" ht="12.75">
      <c r="A11" s="28"/>
      <c r="B11" s="108" t="s">
        <v>10</v>
      </c>
      <c r="C11" s="29">
        <f>'Input Sheet'!C11</f>
        <v>10</v>
      </c>
      <c r="D11" s="109"/>
      <c r="E11" s="109">
        <f>C11</f>
        <v>10</v>
      </c>
      <c r="F11" s="4"/>
      <c r="G11" s="110">
        <v>6690</v>
      </c>
      <c r="H11" s="110"/>
      <c r="I11" s="109">
        <f>$AV$4/G11</f>
        <v>4.484304932735426</v>
      </c>
      <c r="J11" s="109"/>
      <c r="K11" s="109">
        <f>E11-I11</f>
        <v>5.515695067264574</v>
      </c>
      <c r="L11" s="111"/>
      <c r="M11" s="112">
        <f>IF(E11=0," ",(K11/E11))</f>
        <v>0.5515695067264574</v>
      </c>
      <c r="N11" s="113"/>
      <c r="O11" s="108"/>
      <c r="P11" s="109">
        <f>$C11</f>
        <v>10</v>
      </c>
      <c r="Q11" s="4"/>
      <c r="R11" s="110">
        <v>7758</v>
      </c>
      <c r="S11" s="110"/>
      <c r="T11" s="109">
        <f>$AV$4/R11</f>
        <v>3.8669760247486464</v>
      </c>
      <c r="U11" s="109"/>
      <c r="V11" s="109">
        <f>P11-T11</f>
        <v>6.133023975251353</v>
      </c>
      <c r="W11" s="113"/>
      <c r="X11" s="112">
        <f>IF(P11=0," ",(V11/P11))</f>
        <v>0.6133023975251353</v>
      </c>
      <c r="Y11" s="113"/>
      <c r="Z11" s="108"/>
      <c r="AA11" s="109">
        <f>$C11</f>
        <v>10</v>
      </c>
      <c r="AB11" s="4"/>
      <c r="AC11" s="110">
        <v>6469.978902953587</v>
      </c>
      <c r="AD11" s="110"/>
      <c r="AE11" s="109">
        <f>$AV$4/AC11</f>
        <v>4.636800281729637</v>
      </c>
      <c r="AF11" s="109"/>
      <c r="AG11" s="109">
        <f>AA11-AE11</f>
        <v>5.363199718270363</v>
      </c>
      <c r="AH11" s="113"/>
      <c r="AI11" s="112">
        <f>IF(AA11=0," ",(AG11/AA11))</f>
        <v>0.5363199718270363</v>
      </c>
      <c r="AJ11" s="113"/>
      <c r="AK11" s="113"/>
      <c r="AL11" s="109">
        <f>C11</f>
        <v>10</v>
      </c>
      <c r="AM11" s="4"/>
      <c r="AN11" s="114">
        <v>5494.505494505494</v>
      </c>
      <c r="AO11" s="114"/>
      <c r="AP11" s="109">
        <f>$AV$4/AN11</f>
        <v>5.46</v>
      </c>
      <c r="AQ11" s="109"/>
      <c r="AR11" s="109">
        <f>AL11-AP11</f>
        <v>4.54</v>
      </c>
      <c r="AS11" s="111"/>
      <c r="AT11" s="112">
        <f>IF(AL11=0," ",(AR11/AL11))</f>
        <v>0.454</v>
      </c>
      <c r="AU11" s="108"/>
      <c r="AV11" s="115">
        <f>K11</f>
        <v>5.515695067264574</v>
      </c>
      <c r="AW11" s="116"/>
      <c r="AX11" s="117">
        <f>M11</f>
        <v>0.5515695067264574</v>
      </c>
      <c r="AY11" s="115">
        <f>V11</f>
        <v>6.133023975251353</v>
      </c>
      <c r="AZ11" s="116"/>
      <c r="BA11" s="117">
        <f>X11</f>
        <v>0.6133023975251353</v>
      </c>
      <c r="BB11" s="115">
        <f>AG11</f>
        <v>5.363199718270363</v>
      </c>
      <c r="BC11" s="116"/>
      <c r="BD11" s="117">
        <f>AI11</f>
        <v>0.5363199718270363</v>
      </c>
      <c r="BE11" s="79"/>
      <c r="BF11" s="115">
        <f>AR11</f>
        <v>4.54</v>
      </c>
      <c r="BG11" s="116"/>
      <c r="BH11" s="117">
        <f>AT11</f>
        <v>0.454</v>
      </c>
    </row>
    <row r="12" spans="1:60" ht="13.5" thickBot="1">
      <c r="A12" s="31" t="s">
        <v>11</v>
      </c>
      <c r="B12" s="120"/>
      <c r="C12" s="121">
        <f>SUM(C9:C11)</f>
        <v>30</v>
      </c>
      <c r="D12" s="121"/>
      <c r="E12" s="121">
        <f>SUM(E9:E11)</f>
        <v>30</v>
      </c>
      <c r="F12" s="122"/>
      <c r="G12" s="123"/>
      <c r="H12" s="123"/>
      <c r="I12" s="121">
        <f>SUM(I9:I11)</f>
        <v>23.40324359281223</v>
      </c>
      <c r="J12" s="121"/>
      <c r="K12" s="121">
        <f>E12-I12</f>
        <v>6.596756407187769</v>
      </c>
      <c r="L12" s="124"/>
      <c r="M12" s="125">
        <f>IF(E12=0," ",(K12/E12))</f>
        <v>0.2198918802395923</v>
      </c>
      <c r="N12" s="126"/>
      <c r="O12" s="120"/>
      <c r="P12" s="121">
        <f>SUM(P9:P11)</f>
        <v>30</v>
      </c>
      <c r="Q12" s="122"/>
      <c r="R12" s="123"/>
      <c r="S12" s="123"/>
      <c r="T12" s="121">
        <f>SUM(T9:T11)</f>
        <v>19.260858391108076</v>
      </c>
      <c r="U12" s="121"/>
      <c r="V12" s="121">
        <f>P12-T12</f>
        <v>10.739141608891924</v>
      </c>
      <c r="W12" s="126"/>
      <c r="X12" s="125">
        <f>IF(P12=0," ",(V12/P12))</f>
        <v>0.35797138696306413</v>
      </c>
      <c r="Y12" s="126"/>
      <c r="Z12" s="120"/>
      <c r="AA12" s="121">
        <f>SUM(AA9:AA11)</f>
        <v>30</v>
      </c>
      <c r="AB12" s="122"/>
      <c r="AC12" s="123"/>
      <c r="AD12" s="123"/>
      <c r="AE12" s="121">
        <f>SUM(AE9:AE11)</f>
        <v>23.330735594778872</v>
      </c>
      <c r="AF12" s="121"/>
      <c r="AG12" s="121">
        <f>AA12-AE12</f>
        <v>6.669264405221128</v>
      </c>
      <c r="AH12" s="126"/>
      <c r="AI12" s="125">
        <f>IF(AA12=0," ",(AG12/AA12))</f>
        <v>0.22230881350737092</v>
      </c>
      <c r="AJ12" s="126"/>
      <c r="AK12" s="126"/>
      <c r="AL12" s="121">
        <f>SUM(AL9:AL11)</f>
        <v>35</v>
      </c>
      <c r="AM12" s="122"/>
      <c r="AN12" s="127">
        <v>1128.668171557562</v>
      </c>
      <c r="AO12" s="123"/>
      <c r="AP12" s="121">
        <f>SUM(AP9:AP11)</f>
        <v>26.580000000000002</v>
      </c>
      <c r="AQ12" s="121"/>
      <c r="AR12" s="121">
        <f>AL12-AP12</f>
        <v>8.419999999999998</v>
      </c>
      <c r="AS12" s="124"/>
      <c r="AT12" s="125">
        <f>IF(AL12=0," ",(AR12/AL12))</f>
        <v>0.24057142857142852</v>
      </c>
      <c r="AU12" s="120"/>
      <c r="AV12" s="128">
        <f>SUM(AV9:AV11)</f>
        <v>6.59675640718777</v>
      </c>
      <c r="AW12" s="129"/>
      <c r="AX12" s="130">
        <f>M12</f>
        <v>0.2198918802395923</v>
      </c>
      <c r="AY12" s="128">
        <f>SUM(AY9:AY11)</f>
        <v>10.739141608891924</v>
      </c>
      <c r="AZ12" s="129"/>
      <c r="BA12" s="130">
        <f>X12</f>
        <v>0.35797138696306413</v>
      </c>
      <c r="BB12" s="128">
        <f>SUM(BB9:BB11)</f>
        <v>6.66926440522113</v>
      </c>
      <c r="BC12" s="129"/>
      <c r="BD12" s="130">
        <f>AI12</f>
        <v>0.22230881350737092</v>
      </c>
      <c r="BE12" s="131"/>
      <c r="BF12" s="128">
        <f>SUM(BF9:BF11)</f>
        <v>8.419999999999998</v>
      </c>
      <c r="BG12" s="129"/>
      <c r="BH12" s="130">
        <f>AT12</f>
        <v>0.24057142857142852</v>
      </c>
    </row>
    <row r="13" spans="1:60" ht="13.5" thickBot="1">
      <c r="A13" s="3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08"/>
      <c r="BF13" s="133"/>
      <c r="BG13" s="133"/>
      <c r="BH13" s="133"/>
    </row>
    <row r="14" spans="1:60" ht="12.75">
      <c r="A14" s="21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1" t="s">
        <v>41</v>
      </c>
      <c r="AW14" s="92"/>
      <c r="AX14" s="93"/>
      <c r="AY14" s="91" t="s">
        <v>60</v>
      </c>
      <c r="AZ14" s="92"/>
      <c r="BA14" s="93"/>
      <c r="BB14" s="91" t="s">
        <v>61</v>
      </c>
      <c r="BC14" s="92"/>
      <c r="BD14" s="93"/>
      <c r="BE14" s="94"/>
      <c r="BF14" s="91" t="s">
        <v>62</v>
      </c>
      <c r="BG14" s="92"/>
      <c r="BH14" s="93"/>
    </row>
    <row r="15" spans="1:60" ht="12.75">
      <c r="A15" s="25" t="s">
        <v>12</v>
      </c>
      <c r="B15" s="96"/>
      <c r="C15" s="134"/>
      <c r="D15" s="134"/>
      <c r="E15" s="134"/>
      <c r="F15" s="135"/>
      <c r="G15" s="98"/>
      <c r="H15" s="98"/>
      <c r="I15" s="134"/>
      <c r="J15" s="134"/>
      <c r="K15" s="99"/>
      <c r="L15" s="100"/>
      <c r="M15" s="101"/>
      <c r="N15" s="96"/>
      <c r="O15" s="96"/>
      <c r="P15" s="134"/>
      <c r="Q15" s="135"/>
      <c r="R15" s="98"/>
      <c r="S15" s="98"/>
      <c r="T15" s="134"/>
      <c r="U15" s="134"/>
      <c r="V15" s="99"/>
      <c r="W15" s="96"/>
      <c r="X15" s="136" t="str">
        <f aca="true" t="shared" si="0" ref="X15:X27">IF(P15=0," ",(V15/P15))</f>
        <v> </v>
      </c>
      <c r="Y15" s="96"/>
      <c r="Z15" s="96"/>
      <c r="AA15" s="134"/>
      <c r="AB15" s="135"/>
      <c r="AC15" s="98"/>
      <c r="AD15" s="98"/>
      <c r="AE15" s="134"/>
      <c r="AF15" s="134"/>
      <c r="AG15" s="99"/>
      <c r="AH15" s="96"/>
      <c r="AI15" s="136" t="str">
        <f aca="true" t="shared" si="1" ref="AI15:AI27">IF(AA15=0," ",(AG15/AA15))</f>
        <v> </v>
      </c>
      <c r="AJ15" s="96"/>
      <c r="AK15" s="96"/>
      <c r="AL15" s="134"/>
      <c r="AM15" s="97"/>
      <c r="AN15" s="102"/>
      <c r="AO15" s="102"/>
      <c r="AP15" s="134"/>
      <c r="AQ15" s="134"/>
      <c r="AR15" s="99"/>
      <c r="AS15" s="100"/>
      <c r="AT15" s="136" t="str">
        <f aca="true" t="shared" si="2" ref="AT15:AT27">IF(AL15=0," ",(AR15/AL15))</f>
        <v> </v>
      </c>
      <c r="AU15" s="96"/>
      <c r="AV15" s="137"/>
      <c r="AW15" s="138"/>
      <c r="AX15" s="139"/>
      <c r="AY15" s="137"/>
      <c r="AZ15" s="138"/>
      <c r="BA15" s="139"/>
      <c r="BB15" s="137"/>
      <c r="BC15" s="138"/>
      <c r="BD15" s="139"/>
      <c r="BE15" s="140"/>
      <c r="BF15" s="137"/>
      <c r="BG15" s="138"/>
      <c r="BH15" s="139"/>
    </row>
    <row r="16" spans="1:60" ht="12.75">
      <c r="A16" s="28"/>
      <c r="B16" s="108" t="s">
        <v>13</v>
      </c>
      <c r="C16" s="29">
        <f>'Input Sheet'!C16</f>
        <v>1</v>
      </c>
      <c r="D16" s="109"/>
      <c r="E16" s="109">
        <f aca="true" t="shared" si="3" ref="E16:E26">C16</f>
        <v>1</v>
      </c>
      <c r="F16" s="4"/>
      <c r="G16" s="110">
        <v>118787</v>
      </c>
      <c r="H16" s="110"/>
      <c r="I16" s="109">
        <f aca="true" t="shared" si="4" ref="I16:I26">$AV$4/G16</f>
        <v>0.2525528887841262</v>
      </c>
      <c r="J16" s="109"/>
      <c r="K16" s="109">
        <f aca="true" t="shared" si="5" ref="K16:K27">E16-I16</f>
        <v>0.7474471112158738</v>
      </c>
      <c r="L16" s="111"/>
      <c r="M16" s="112">
        <f aca="true" t="shared" si="6" ref="M16:M27">IF(E16=0," ",(K16/E16))</f>
        <v>0.7474471112158738</v>
      </c>
      <c r="N16" s="113"/>
      <c r="O16" s="108"/>
      <c r="P16" s="109">
        <f aca="true" t="shared" si="7" ref="P16:P26">$C16</f>
        <v>1</v>
      </c>
      <c r="Q16" s="4"/>
      <c r="R16" s="110">
        <v>104514</v>
      </c>
      <c r="S16" s="110"/>
      <c r="T16" s="109">
        <f aca="true" t="shared" si="8" ref="T16:T26">$AV$4/R16</f>
        <v>0.2870428842069005</v>
      </c>
      <c r="U16" s="109"/>
      <c r="V16" s="109">
        <f aca="true" t="shared" si="9" ref="V16:V27">P16-T16</f>
        <v>0.7129571157930995</v>
      </c>
      <c r="W16" s="113"/>
      <c r="X16" s="112">
        <f t="shared" si="0"/>
        <v>0.7129571157930995</v>
      </c>
      <c r="Y16" s="113"/>
      <c r="Z16" s="108"/>
      <c r="AA16" s="109">
        <f aca="true" t="shared" si="10" ref="AA16:AA26">$C16</f>
        <v>1</v>
      </c>
      <c r="AB16" s="4"/>
      <c r="AC16" s="110">
        <v>73898.07228915663</v>
      </c>
      <c r="AD16" s="110"/>
      <c r="AE16" s="109">
        <f aca="true" t="shared" si="11" ref="AE16:AE26">$AV$4/AC16</f>
        <v>0.40596458162822774</v>
      </c>
      <c r="AF16" s="109"/>
      <c r="AG16" s="109">
        <f aca="true" t="shared" si="12" ref="AG16:AG27">AA16-AE16</f>
        <v>0.5940354183717722</v>
      </c>
      <c r="AH16" s="113"/>
      <c r="AI16" s="112">
        <f t="shared" si="1"/>
        <v>0.5940354183717722</v>
      </c>
      <c r="AJ16" s="113"/>
      <c r="AK16" s="113"/>
      <c r="AL16" s="109">
        <f>C16</f>
        <v>1</v>
      </c>
      <c r="AM16" s="4"/>
      <c r="AN16" s="114">
        <v>71428.57142857143</v>
      </c>
      <c r="AO16" s="114"/>
      <c r="AP16" s="109">
        <f>$AV$4/AN16</f>
        <v>0.42</v>
      </c>
      <c r="AQ16" s="109"/>
      <c r="AR16" s="109">
        <f>AL16-AP16</f>
        <v>0.5800000000000001</v>
      </c>
      <c r="AS16" s="111"/>
      <c r="AT16" s="112">
        <f t="shared" si="2"/>
        <v>0.5800000000000001</v>
      </c>
      <c r="AU16" s="108"/>
      <c r="AV16" s="115">
        <f aca="true" t="shared" si="13" ref="AV16:AV26">K16</f>
        <v>0.7474471112158738</v>
      </c>
      <c r="AW16" s="116"/>
      <c r="AX16" s="117">
        <f aca="true" t="shared" si="14" ref="AX16:AX27">M16</f>
        <v>0.7474471112158738</v>
      </c>
      <c r="AY16" s="115">
        <f aca="true" t="shared" si="15" ref="AY16:AY26">V16</f>
        <v>0.7129571157930995</v>
      </c>
      <c r="AZ16" s="116"/>
      <c r="BA16" s="117">
        <f aca="true" t="shared" si="16" ref="BA16:BA27">X16</f>
        <v>0.7129571157930995</v>
      </c>
      <c r="BB16" s="115">
        <f aca="true" t="shared" si="17" ref="BB16:BB26">AG16</f>
        <v>0.5940354183717722</v>
      </c>
      <c r="BC16" s="116"/>
      <c r="BD16" s="117">
        <f aca="true" t="shared" si="18" ref="BD16:BD27">AI16</f>
        <v>0.5940354183717722</v>
      </c>
      <c r="BE16" s="79"/>
      <c r="BF16" s="115">
        <f>AR16</f>
        <v>0.5800000000000001</v>
      </c>
      <c r="BG16" s="116"/>
      <c r="BH16" s="117">
        <f>AT16</f>
        <v>0.5800000000000001</v>
      </c>
    </row>
    <row r="17" spans="1:60" ht="12.75">
      <c r="A17" s="28"/>
      <c r="B17" s="108" t="s">
        <v>14</v>
      </c>
      <c r="C17" s="29">
        <f>'Input Sheet'!C17</f>
        <v>1</v>
      </c>
      <c r="D17" s="109"/>
      <c r="E17" s="109">
        <f t="shared" si="3"/>
        <v>1</v>
      </c>
      <c r="F17" s="4"/>
      <c r="G17" s="110">
        <v>31421</v>
      </c>
      <c r="H17" s="110"/>
      <c r="I17" s="109">
        <f t="shared" si="4"/>
        <v>0.9547754686356259</v>
      </c>
      <c r="J17" s="109"/>
      <c r="K17" s="109">
        <f t="shared" si="5"/>
        <v>0.0452245313643741</v>
      </c>
      <c r="L17" s="111"/>
      <c r="M17" s="112">
        <f t="shared" si="6"/>
        <v>0.0452245313643741</v>
      </c>
      <c r="N17" s="113"/>
      <c r="O17" s="108"/>
      <c r="P17" s="109">
        <f t="shared" si="7"/>
        <v>1</v>
      </c>
      <c r="Q17" s="4"/>
      <c r="R17" s="110">
        <v>26133</v>
      </c>
      <c r="S17" s="110"/>
      <c r="T17" s="109">
        <f t="shared" si="8"/>
        <v>1.1479738261967627</v>
      </c>
      <c r="U17" s="109"/>
      <c r="V17" s="109">
        <f t="shared" si="9"/>
        <v>-0.1479738261967627</v>
      </c>
      <c r="W17" s="113"/>
      <c r="X17" s="112">
        <f t="shared" si="0"/>
        <v>-0.1479738261967627</v>
      </c>
      <c r="Y17" s="113"/>
      <c r="Z17" s="108"/>
      <c r="AA17" s="109">
        <f t="shared" si="10"/>
        <v>1</v>
      </c>
      <c r="AB17" s="4"/>
      <c r="AC17" s="110">
        <v>20176.118421052633</v>
      </c>
      <c r="AD17" s="110"/>
      <c r="AE17" s="109">
        <f t="shared" si="11"/>
        <v>1.4869064194576052</v>
      </c>
      <c r="AF17" s="109"/>
      <c r="AG17" s="109">
        <f t="shared" si="12"/>
        <v>-0.48690641945760516</v>
      </c>
      <c r="AH17" s="113"/>
      <c r="AI17" s="112">
        <f t="shared" si="1"/>
        <v>-0.48690641945760516</v>
      </c>
      <c r="AJ17" s="113"/>
      <c r="AK17" s="113"/>
      <c r="AL17" s="109">
        <f>C17</f>
        <v>1</v>
      </c>
      <c r="AM17" s="4"/>
      <c r="AN17" s="114">
        <v>14925.373134328358</v>
      </c>
      <c r="AO17" s="114"/>
      <c r="AP17" s="109">
        <f>$AV$4/AN17</f>
        <v>2.0100000000000002</v>
      </c>
      <c r="AQ17" s="109"/>
      <c r="AR17" s="109">
        <f>AL17-AP17</f>
        <v>-1.0100000000000002</v>
      </c>
      <c r="AS17" s="111"/>
      <c r="AT17" s="112">
        <f t="shared" si="2"/>
        <v>-1.0100000000000002</v>
      </c>
      <c r="AU17" s="108"/>
      <c r="AV17" s="115">
        <f t="shared" si="13"/>
        <v>0.0452245313643741</v>
      </c>
      <c r="AW17" s="116"/>
      <c r="AX17" s="117">
        <f t="shared" si="14"/>
        <v>0.0452245313643741</v>
      </c>
      <c r="AY17" s="115">
        <f t="shared" si="15"/>
        <v>-0.1479738261967627</v>
      </c>
      <c r="AZ17" s="116"/>
      <c r="BA17" s="117">
        <f t="shared" si="16"/>
        <v>-0.1479738261967627</v>
      </c>
      <c r="BB17" s="115">
        <f t="shared" si="17"/>
        <v>-0.48690641945760516</v>
      </c>
      <c r="BC17" s="116"/>
      <c r="BD17" s="117">
        <f t="shared" si="18"/>
        <v>-0.48690641945760516</v>
      </c>
      <c r="BE17" s="79"/>
      <c r="BF17" s="115">
        <f>AR17</f>
        <v>-1.0100000000000002</v>
      </c>
      <c r="BG17" s="116"/>
      <c r="BH17" s="117">
        <f>AT17</f>
        <v>-1.0100000000000002</v>
      </c>
    </row>
    <row r="18" spans="1:60" ht="12.75">
      <c r="A18" s="28"/>
      <c r="B18" s="108" t="s">
        <v>15</v>
      </c>
      <c r="C18" s="29">
        <f>'Input Sheet'!C18</f>
        <v>1</v>
      </c>
      <c r="D18" s="109"/>
      <c r="E18" s="109">
        <f t="shared" si="3"/>
        <v>1</v>
      </c>
      <c r="F18" s="4"/>
      <c r="G18" s="110">
        <v>35038</v>
      </c>
      <c r="H18" s="110"/>
      <c r="I18" s="109">
        <f t="shared" si="4"/>
        <v>0.8562132541811748</v>
      </c>
      <c r="J18" s="109"/>
      <c r="K18" s="109">
        <f t="shared" si="5"/>
        <v>0.14378674581882522</v>
      </c>
      <c r="L18" s="111"/>
      <c r="M18" s="112">
        <f t="shared" si="6"/>
        <v>0.14378674581882522</v>
      </c>
      <c r="N18" s="113"/>
      <c r="O18" s="108"/>
      <c r="P18" s="109">
        <f t="shared" si="7"/>
        <v>1</v>
      </c>
      <c r="Q18" s="4"/>
      <c r="R18" s="110">
        <v>47105</v>
      </c>
      <c r="S18" s="110"/>
      <c r="T18" s="109">
        <f t="shared" si="8"/>
        <v>0.6368750663411528</v>
      </c>
      <c r="U18" s="109"/>
      <c r="V18" s="109">
        <f t="shared" si="9"/>
        <v>0.36312493365884724</v>
      </c>
      <c r="W18" s="113"/>
      <c r="X18" s="112">
        <f t="shared" si="0"/>
        <v>0.36312493365884724</v>
      </c>
      <c r="Y18" s="113"/>
      <c r="Z18" s="108"/>
      <c r="AA18" s="109">
        <f t="shared" si="10"/>
        <v>1</v>
      </c>
      <c r="AB18" s="4"/>
      <c r="AC18" s="110">
        <v>39317.5641025641</v>
      </c>
      <c r="AD18" s="110"/>
      <c r="AE18" s="109">
        <f t="shared" si="11"/>
        <v>0.7630177678795605</v>
      </c>
      <c r="AF18" s="109"/>
      <c r="AG18" s="109">
        <f t="shared" si="12"/>
        <v>0.23698223212043945</v>
      </c>
      <c r="AH18" s="113"/>
      <c r="AI18" s="112">
        <f t="shared" si="1"/>
        <v>0.23698223212043945</v>
      </c>
      <c r="AJ18" s="113"/>
      <c r="AK18" s="113"/>
      <c r="AL18" s="109">
        <f>C18</f>
        <v>1</v>
      </c>
      <c r="AM18" s="4"/>
      <c r="AN18" s="114">
        <v>32258.06451612903</v>
      </c>
      <c r="AO18" s="114"/>
      <c r="AP18" s="109">
        <f>$AV$4/AN18</f>
        <v>0.93</v>
      </c>
      <c r="AQ18" s="109"/>
      <c r="AR18" s="109">
        <f>AL18-AP18</f>
        <v>0.06999999999999995</v>
      </c>
      <c r="AS18" s="111"/>
      <c r="AT18" s="112">
        <f t="shared" si="2"/>
        <v>0.06999999999999995</v>
      </c>
      <c r="AU18" s="108"/>
      <c r="AV18" s="115">
        <f t="shared" si="13"/>
        <v>0.14378674581882522</v>
      </c>
      <c r="AW18" s="116"/>
      <c r="AX18" s="117">
        <f t="shared" si="14"/>
        <v>0.14378674581882522</v>
      </c>
      <c r="AY18" s="115">
        <f t="shared" si="15"/>
        <v>0.36312493365884724</v>
      </c>
      <c r="AZ18" s="116"/>
      <c r="BA18" s="117">
        <f t="shared" si="16"/>
        <v>0.36312493365884724</v>
      </c>
      <c r="BB18" s="115">
        <f t="shared" si="17"/>
        <v>0.23698223212043945</v>
      </c>
      <c r="BC18" s="116"/>
      <c r="BD18" s="117">
        <f t="shared" si="18"/>
        <v>0.23698223212043945</v>
      </c>
      <c r="BE18" s="79"/>
      <c r="BF18" s="115">
        <f>AR18</f>
        <v>0.06999999999999995</v>
      </c>
      <c r="BG18" s="116"/>
      <c r="BH18" s="117">
        <f>AT18</f>
        <v>0.06999999999999995</v>
      </c>
    </row>
    <row r="19" spans="1:60" ht="12.75">
      <c r="A19" s="28"/>
      <c r="B19" s="108" t="s">
        <v>16</v>
      </c>
      <c r="C19" s="29">
        <f>'Input Sheet'!C19</f>
        <v>1</v>
      </c>
      <c r="D19" s="109"/>
      <c r="E19" s="109">
        <f t="shared" si="3"/>
        <v>1</v>
      </c>
      <c r="F19" s="4"/>
      <c r="G19" s="110">
        <v>118787</v>
      </c>
      <c r="H19" s="110"/>
      <c r="I19" s="109">
        <f t="shared" si="4"/>
        <v>0.2525528887841262</v>
      </c>
      <c r="J19" s="109"/>
      <c r="K19" s="109">
        <f t="shared" si="5"/>
        <v>0.7474471112158738</v>
      </c>
      <c r="L19" s="111"/>
      <c r="M19" s="112">
        <f t="shared" si="6"/>
        <v>0.7474471112158738</v>
      </c>
      <c r="N19" s="113"/>
      <c r="O19" s="108"/>
      <c r="P19" s="109">
        <f t="shared" si="7"/>
        <v>1</v>
      </c>
      <c r="Q19" s="4"/>
      <c r="R19" s="110">
        <v>136522</v>
      </c>
      <c r="S19" s="110"/>
      <c r="T19" s="109">
        <f t="shared" si="8"/>
        <v>0.21974480303540822</v>
      </c>
      <c r="U19" s="109"/>
      <c r="V19" s="109">
        <f t="shared" si="9"/>
        <v>0.7802551969645918</v>
      </c>
      <c r="W19" s="113"/>
      <c r="X19" s="112">
        <f t="shared" si="0"/>
        <v>0.7802551969645918</v>
      </c>
      <c r="Y19" s="113"/>
      <c r="Z19" s="108"/>
      <c r="AA19" s="109">
        <f t="shared" si="10"/>
        <v>1</v>
      </c>
      <c r="AB19" s="4"/>
      <c r="AC19" s="110">
        <v>100549.83606557378</v>
      </c>
      <c r="AD19" s="110"/>
      <c r="AE19" s="109">
        <f t="shared" si="11"/>
        <v>0.2983595117990589</v>
      </c>
      <c r="AF19" s="109"/>
      <c r="AG19" s="109">
        <f t="shared" si="12"/>
        <v>0.701640488200941</v>
      </c>
      <c r="AH19" s="113"/>
      <c r="AI19" s="112">
        <f t="shared" si="1"/>
        <v>0.701640488200941</v>
      </c>
      <c r="AJ19" s="113"/>
      <c r="AK19" s="113"/>
      <c r="AL19" s="142"/>
      <c r="AM19" s="143" t="s">
        <v>66</v>
      </c>
      <c r="AN19" s="114"/>
      <c r="AO19" s="114"/>
      <c r="AP19" s="109"/>
      <c r="AQ19" s="109"/>
      <c r="AR19" s="109"/>
      <c r="AS19" s="111"/>
      <c r="AT19" s="112" t="str">
        <f t="shared" si="2"/>
        <v> </v>
      </c>
      <c r="AU19" s="108"/>
      <c r="AV19" s="115">
        <f t="shared" si="13"/>
        <v>0.7474471112158738</v>
      </c>
      <c r="AW19" s="116"/>
      <c r="AX19" s="117">
        <f t="shared" si="14"/>
        <v>0.7474471112158738</v>
      </c>
      <c r="AY19" s="115">
        <f t="shared" si="15"/>
        <v>0.7802551969645918</v>
      </c>
      <c r="AZ19" s="116"/>
      <c r="BA19" s="117">
        <f t="shared" si="16"/>
        <v>0.7802551969645918</v>
      </c>
      <c r="BB19" s="115">
        <f t="shared" si="17"/>
        <v>0.701640488200941</v>
      </c>
      <c r="BC19" s="116"/>
      <c r="BD19" s="117">
        <f t="shared" si="18"/>
        <v>0.701640488200941</v>
      </c>
      <c r="BE19" s="79"/>
      <c r="BF19" s="115"/>
      <c r="BG19" s="116"/>
      <c r="BH19" s="117"/>
    </row>
    <row r="20" spans="1:60" ht="12.75">
      <c r="A20" s="28"/>
      <c r="B20" s="108" t="s">
        <v>17</v>
      </c>
      <c r="C20" s="29">
        <f>'Input Sheet'!C20</f>
        <v>1</v>
      </c>
      <c r="D20" s="109"/>
      <c r="E20" s="109">
        <f t="shared" si="3"/>
        <v>1</v>
      </c>
      <c r="F20" s="4"/>
      <c r="G20" s="110">
        <v>37464</v>
      </c>
      <c r="H20" s="110"/>
      <c r="I20" s="109">
        <f t="shared" si="4"/>
        <v>0.8007687379884689</v>
      </c>
      <c r="J20" s="109"/>
      <c r="K20" s="109">
        <f t="shared" si="5"/>
        <v>0.19923126201153107</v>
      </c>
      <c r="L20" s="111"/>
      <c r="M20" s="112">
        <f t="shared" si="6"/>
        <v>0.19923126201153107</v>
      </c>
      <c r="N20" s="113"/>
      <c r="O20" s="108"/>
      <c r="P20" s="109">
        <f t="shared" si="7"/>
        <v>1</v>
      </c>
      <c r="Q20" s="4"/>
      <c r="R20" s="110">
        <v>60423</v>
      </c>
      <c r="S20" s="110"/>
      <c r="T20" s="109">
        <f t="shared" si="8"/>
        <v>0.49649967727520977</v>
      </c>
      <c r="U20" s="109"/>
      <c r="V20" s="109">
        <f t="shared" si="9"/>
        <v>0.5035003227247903</v>
      </c>
      <c r="W20" s="113"/>
      <c r="X20" s="112">
        <f t="shared" si="0"/>
        <v>0.5035003227247903</v>
      </c>
      <c r="Y20" s="113"/>
      <c r="Z20" s="108"/>
      <c r="AA20" s="109">
        <f t="shared" si="10"/>
        <v>1</v>
      </c>
      <c r="AB20" s="4"/>
      <c r="AC20" s="110">
        <v>34265.58659217878</v>
      </c>
      <c r="AD20" s="110"/>
      <c r="AE20" s="109">
        <f t="shared" si="11"/>
        <v>0.8755139772464187</v>
      </c>
      <c r="AF20" s="109"/>
      <c r="AG20" s="109">
        <f t="shared" si="12"/>
        <v>0.12448602275358134</v>
      </c>
      <c r="AH20" s="113"/>
      <c r="AI20" s="112">
        <f t="shared" si="1"/>
        <v>0.12448602275358134</v>
      </c>
      <c r="AJ20" s="113"/>
      <c r="AK20" s="113"/>
      <c r="AL20" s="109">
        <f>C20</f>
        <v>1</v>
      </c>
      <c r="AM20" s="4"/>
      <c r="AN20" s="114">
        <v>31250</v>
      </c>
      <c r="AO20" s="114"/>
      <c r="AP20" s="109">
        <f>$AV$4/AN20</f>
        <v>0.96</v>
      </c>
      <c r="AQ20" s="109"/>
      <c r="AR20" s="109">
        <f>AL20-AP20</f>
        <v>0.040000000000000036</v>
      </c>
      <c r="AS20" s="111"/>
      <c r="AT20" s="112">
        <f t="shared" si="2"/>
        <v>0.040000000000000036</v>
      </c>
      <c r="AU20" s="108"/>
      <c r="AV20" s="115">
        <f t="shared" si="13"/>
        <v>0.19923126201153107</v>
      </c>
      <c r="AW20" s="116"/>
      <c r="AX20" s="117">
        <f t="shared" si="14"/>
        <v>0.19923126201153107</v>
      </c>
      <c r="AY20" s="115">
        <f t="shared" si="15"/>
        <v>0.5035003227247903</v>
      </c>
      <c r="AZ20" s="116"/>
      <c r="BA20" s="117">
        <f t="shared" si="16"/>
        <v>0.5035003227247903</v>
      </c>
      <c r="BB20" s="115">
        <f t="shared" si="17"/>
        <v>0.12448602275358134</v>
      </c>
      <c r="BC20" s="116"/>
      <c r="BD20" s="117">
        <f t="shared" si="18"/>
        <v>0.12448602275358134</v>
      </c>
      <c r="BE20" s="79"/>
      <c r="BF20" s="115">
        <f>AR20</f>
        <v>0.040000000000000036</v>
      </c>
      <c r="BG20" s="116"/>
      <c r="BH20" s="117">
        <f>AT20</f>
        <v>0.040000000000000036</v>
      </c>
    </row>
    <row r="21" spans="1:60" ht="13.5" thickBot="1">
      <c r="A21" s="28"/>
      <c r="B21" s="108" t="s">
        <v>18</v>
      </c>
      <c r="C21" s="29">
        <f>'Input Sheet'!C21</f>
        <v>1</v>
      </c>
      <c r="D21" s="121"/>
      <c r="E21" s="121">
        <f t="shared" si="3"/>
        <v>1</v>
      </c>
      <c r="F21" s="144"/>
      <c r="G21" s="123">
        <v>27057</v>
      </c>
      <c r="H21" s="123"/>
      <c r="I21" s="121">
        <f t="shared" si="4"/>
        <v>1.1087703736556158</v>
      </c>
      <c r="J21" s="121"/>
      <c r="K21" s="121">
        <f t="shared" si="5"/>
        <v>-0.10877037365561582</v>
      </c>
      <c r="L21" s="124"/>
      <c r="M21" s="125">
        <f t="shared" si="6"/>
        <v>-0.10877037365561582</v>
      </c>
      <c r="N21" s="126"/>
      <c r="O21" s="120"/>
      <c r="P21" s="121">
        <f t="shared" si="7"/>
        <v>1</v>
      </c>
      <c r="Q21" s="144"/>
      <c r="R21" s="123">
        <v>44301</v>
      </c>
      <c r="S21" s="123"/>
      <c r="T21" s="121">
        <f t="shared" si="8"/>
        <v>0.6771856165775039</v>
      </c>
      <c r="U21" s="121"/>
      <c r="V21" s="121">
        <f t="shared" si="9"/>
        <v>0.32281438342249613</v>
      </c>
      <c r="W21" s="126"/>
      <c r="X21" s="125">
        <f t="shared" si="0"/>
        <v>0.32281438342249613</v>
      </c>
      <c r="Y21" s="126"/>
      <c r="Z21" s="120"/>
      <c r="AA21" s="121">
        <f t="shared" si="10"/>
        <v>1</v>
      </c>
      <c r="AB21" s="144"/>
      <c r="AC21" s="123">
        <v>41164.69798657718</v>
      </c>
      <c r="AD21" s="123"/>
      <c r="AE21" s="121">
        <f t="shared" si="11"/>
        <v>0.7287797911157342</v>
      </c>
      <c r="AF21" s="121"/>
      <c r="AG21" s="121">
        <f t="shared" si="12"/>
        <v>0.2712202088842658</v>
      </c>
      <c r="AH21" s="126"/>
      <c r="AI21" s="125">
        <f t="shared" si="1"/>
        <v>0.2712202088842658</v>
      </c>
      <c r="AJ21" s="126"/>
      <c r="AK21" s="126"/>
      <c r="AL21" s="145"/>
      <c r="AM21" s="146" t="s">
        <v>66</v>
      </c>
      <c r="AN21" s="127"/>
      <c r="AO21" s="127"/>
      <c r="AP21" s="121"/>
      <c r="AQ21" s="121"/>
      <c r="AR21" s="121"/>
      <c r="AS21" s="124"/>
      <c r="AT21" s="125" t="str">
        <f t="shared" si="2"/>
        <v> </v>
      </c>
      <c r="AU21" s="120"/>
      <c r="AV21" s="115">
        <f t="shared" si="13"/>
        <v>-0.10877037365561582</v>
      </c>
      <c r="AW21" s="116"/>
      <c r="AX21" s="117">
        <f t="shared" si="14"/>
        <v>-0.10877037365561582</v>
      </c>
      <c r="AY21" s="115">
        <f t="shared" si="15"/>
        <v>0.32281438342249613</v>
      </c>
      <c r="AZ21" s="116"/>
      <c r="BA21" s="117">
        <f t="shared" si="16"/>
        <v>0.32281438342249613</v>
      </c>
      <c r="BB21" s="115">
        <f t="shared" si="17"/>
        <v>0.2712202088842658</v>
      </c>
      <c r="BC21" s="116"/>
      <c r="BD21" s="117">
        <f t="shared" si="18"/>
        <v>0.2712202088842658</v>
      </c>
      <c r="BE21" s="79"/>
      <c r="BF21" s="115"/>
      <c r="BG21" s="116"/>
      <c r="BH21" s="117"/>
    </row>
    <row r="22" spans="1:60" ht="12.75">
      <c r="A22" s="28"/>
      <c r="B22" s="108" t="s">
        <v>19</v>
      </c>
      <c r="C22" s="29">
        <f>'Input Sheet'!C22</f>
        <v>1</v>
      </c>
      <c r="D22" s="109"/>
      <c r="E22" s="109">
        <f t="shared" si="3"/>
        <v>1</v>
      </c>
      <c r="F22" s="4"/>
      <c r="G22" s="110">
        <v>108228</v>
      </c>
      <c r="H22" s="110"/>
      <c r="I22" s="109">
        <f t="shared" si="4"/>
        <v>0.27719259341390395</v>
      </c>
      <c r="J22" s="109"/>
      <c r="K22" s="109">
        <f t="shared" si="5"/>
        <v>0.7228074065860961</v>
      </c>
      <c r="L22" s="111"/>
      <c r="M22" s="112">
        <f t="shared" si="6"/>
        <v>0.7228074065860961</v>
      </c>
      <c r="N22" s="113"/>
      <c r="O22" s="108"/>
      <c r="P22" s="109">
        <f t="shared" si="7"/>
        <v>1</v>
      </c>
      <c r="Q22" s="4"/>
      <c r="R22" s="110">
        <v>170897</v>
      </c>
      <c r="S22" s="110"/>
      <c r="T22" s="109">
        <f t="shared" si="8"/>
        <v>0.17554433372148137</v>
      </c>
      <c r="U22" s="109"/>
      <c r="V22" s="109">
        <f t="shared" si="9"/>
        <v>0.8244556662785186</v>
      </c>
      <c r="W22" s="113"/>
      <c r="X22" s="112">
        <f t="shared" si="0"/>
        <v>0.8244556662785186</v>
      </c>
      <c r="Y22" s="113"/>
      <c r="Z22" s="108"/>
      <c r="AA22" s="109">
        <f t="shared" si="10"/>
        <v>1</v>
      </c>
      <c r="AB22" s="4"/>
      <c r="AC22" s="110">
        <v>157270.2564102564</v>
      </c>
      <c r="AD22" s="110"/>
      <c r="AE22" s="109">
        <f t="shared" si="11"/>
        <v>0.19075444196989014</v>
      </c>
      <c r="AF22" s="109"/>
      <c r="AG22" s="109">
        <f t="shared" si="12"/>
        <v>0.8092455580301099</v>
      </c>
      <c r="AH22" s="113"/>
      <c r="AI22" s="112">
        <f t="shared" si="1"/>
        <v>0.8092455580301099</v>
      </c>
      <c r="AJ22" s="113"/>
      <c r="AK22" s="113"/>
      <c r="AL22" s="142"/>
      <c r="AM22" s="143" t="s">
        <v>66</v>
      </c>
      <c r="AN22" s="114"/>
      <c r="AO22" s="114"/>
      <c r="AP22" s="109"/>
      <c r="AQ22" s="109"/>
      <c r="AR22" s="109"/>
      <c r="AS22" s="111"/>
      <c r="AT22" s="112" t="str">
        <f t="shared" si="2"/>
        <v> </v>
      </c>
      <c r="AU22" s="108"/>
      <c r="AV22" s="115">
        <f t="shared" si="13"/>
        <v>0.7228074065860961</v>
      </c>
      <c r="AW22" s="116"/>
      <c r="AX22" s="117">
        <f t="shared" si="14"/>
        <v>0.7228074065860961</v>
      </c>
      <c r="AY22" s="115">
        <f t="shared" si="15"/>
        <v>0.8244556662785186</v>
      </c>
      <c r="AZ22" s="116"/>
      <c r="BA22" s="117">
        <f t="shared" si="16"/>
        <v>0.8244556662785186</v>
      </c>
      <c r="BB22" s="115">
        <f t="shared" si="17"/>
        <v>0.8092455580301099</v>
      </c>
      <c r="BC22" s="116"/>
      <c r="BD22" s="117">
        <f t="shared" si="18"/>
        <v>0.8092455580301099</v>
      </c>
      <c r="BE22" s="79"/>
      <c r="BF22" s="115"/>
      <c r="BG22" s="116"/>
      <c r="BH22" s="117"/>
    </row>
    <row r="23" spans="1:60" ht="12.75">
      <c r="A23" s="28"/>
      <c r="B23" s="19" t="s">
        <v>20</v>
      </c>
      <c r="C23" s="29">
        <f>'Input Sheet'!C23</f>
        <v>1</v>
      </c>
      <c r="D23" s="109"/>
      <c r="E23" s="109">
        <f t="shared" si="3"/>
        <v>1</v>
      </c>
      <c r="F23" s="4"/>
      <c r="G23" s="110">
        <v>88550</v>
      </c>
      <c r="H23" s="110"/>
      <c r="I23" s="109">
        <f t="shared" si="4"/>
        <v>0.33879164313946925</v>
      </c>
      <c r="J23" s="109"/>
      <c r="K23" s="109">
        <f t="shared" si="5"/>
        <v>0.6612083568605307</v>
      </c>
      <c r="L23" s="111"/>
      <c r="M23" s="112">
        <f t="shared" si="6"/>
        <v>0.6612083568605307</v>
      </c>
      <c r="N23" s="113"/>
      <c r="O23" s="108"/>
      <c r="P23" s="109">
        <f t="shared" si="7"/>
        <v>1</v>
      </c>
      <c r="Q23" s="4"/>
      <c r="R23" s="110">
        <v>111704</v>
      </c>
      <c r="S23" s="110"/>
      <c r="T23" s="109">
        <f t="shared" si="8"/>
        <v>0.26856692687817807</v>
      </c>
      <c r="U23" s="109"/>
      <c r="V23" s="109">
        <f t="shared" si="9"/>
        <v>0.7314330731218219</v>
      </c>
      <c r="W23" s="113"/>
      <c r="X23" s="112">
        <f t="shared" si="0"/>
        <v>0.7314330731218219</v>
      </c>
      <c r="Y23" s="113"/>
      <c r="Z23" s="108"/>
      <c r="AA23" s="109">
        <f t="shared" si="10"/>
        <v>1</v>
      </c>
      <c r="AB23" s="4"/>
      <c r="AC23" s="110">
        <v>77639.74683544303</v>
      </c>
      <c r="AD23" s="110"/>
      <c r="AE23" s="109">
        <f t="shared" si="11"/>
        <v>0.3864000234774698</v>
      </c>
      <c r="AF23" s="109"/>
      <c r="AG23" s="109">
        <f t="shared" si="12"/>
        <v>0.6135999765225302</v>
      </c>
      <c r="AH23" s="113"/>
      <c r="AI23" s="112">
        <f t="shared" si="1"/>
        <v>0.6135999765225302</v>
      </c>
      <c r="AJ23" s="113"/>
      <c r="AK23" s="113"/>
      <c r="AL23" s="142"/>
      <c r="AM23" s="143" t="s">
        <v>66</v>
      </c>
      <c r="AN23" s="114"/>
      <c r="AO23" s="114"/>
      <c r="AP23" s="109"/>
      <c r="AQ23" s="109"/>
      <c r="AR23" s="109"/>
      <c r="AS23" s="111"/>
      <c r="AT23" s="112" t="str">
        <f t="shared" si="2"/>
        <v> </v>
      </c>
      <c r="AU23" s="108"/>
      <c r="AV23" s="115">
        <f t="shared" si="13"/>
        <v>0.6612083568605307</v>
      </c>
      <c r="AW23" s="116"/>
      <c r="AX23" s="117">
        <f t="shared" si="14"/>
        <v>0.6612083568605307</v>
      </c>
      <c r="AY23" s="115">
        <f t="shared" si="15"/>
        <v>0.7314330731218219</v>
      </c>
      <c r="AZ23" s="116"/>
      <c r="BA23" s="117">
        <f t="shared" si="16"/>
        <v>0.7314330731218219</v>
      </c>
      <c r="BB23" s="115">
        <f t="shared" si="17"/>
        <v>0.6135999765225302</v>
      </c>
      <c r="BC23" s="116"/>
      <c r="BD23" s="117">
        <f t="shared" si="18"/>
        <v>0.6135999765225302</v>
      </c>
      <c r="BE23" s="79"/>
      <c r="BF23" s="115"/>
      <c r="BG23" s="116"/>
      <c r="BH23" s="117"/>
    </row>
    <row r="24" spans="1:60" ht="12.75">
      <c r="A24" s="28"/>
      <c r="B24" s="108" t="s">
        <v>21</v>
      </c>
      <c r="C24" s="29">
        <f>'Input Sheet'!C24</f>
        <v>1</v>
      </c>
      <c r="D24" s="109"/>
      <c r="E24" s="109">
        <f t="shared" si="3"/>
        <v>1</v>
      </c>
      <c r="F24" s="4"/>
      <c r="G24" s="110">
        <v>44275</v>
      </c>
      <c r="H24" s="110"/>
      <c r="I24" s="109">
        <f t="shared" si="4"/>
        <v>0.6775832862789385</v>
      </c>
      <c r="J24" s="109"/>
      <c r="K24" s="109">
        <f t="shared" si="5"/>
        <v>0.3224167137210615</v>
      </c>
      <c r="L24" s="111"/>
      <c r="M24" s="112">
        <f t="shared" si="6"/>
        <v>0.3224167137210615</v>
      </c>
      <c r="N24" s="113"/>
      <c r="O24" s="108"/>
      <c r="P24" s="109">
        <f t="shared" si="7"/>
        <v>1</v>
      </c>
      <c r="Q24" s="4"/>
      <c r="R24" s="110">
        <v>45718</v>
      </c>
      <c r="S24" s="110"/>
      <c r="T24" s="109">
        <f t="shared" si="8"/>
        <v>0.6561966840194234</v>
      </c>
      <c r="U24" s="109"/>
      <c r="V24" s="109">
        <f t="shared" si="9"/>
        <v>0.34380331598057656</v>
      </c>
      <c r="W24" s="113"/>
      <c r="X24" s="112">
        <f t="shared" si="0"/>
        <v>0.34380331598057656</v>
      </c>
      <c r="Y24" s="113"/>
      <c r="Z24" s="108"/>
      <c r="AA24" s="109">
        <f t="shared" si="10"/>
        <v>1</v>
      </c>
      <c r="AB24" s="4"/>
      <c r="AC24" s="110">
        <v>43500.283687943265</v>
      </c>
      <c r="AD24" s="110"/>
      <c r="AE24" s="109">
        <f t="shared" si="11"/>
        <v>0.6896506748142182</v>
      </c>
      <c r="AF24" s="109"/>
      <c r="AG24" s="109">
        <f t="shared" si="12"/>
        <v>0.31034932518578184</v>
      </c>
      <c r="AH24" s="113"/>
      <c r="AI24" s="112">
        <f t="shared" si="1"/>
        <v>0.31034932518578184</v>
      </c>
      <c r="AJ24" s="113"/>
      <c r="AK24" s="113"/>
      <c r="AL24" s="109">
        <f>C24</f>
        <v>1</v>
      </c>
      <c r="AM24" s="4"/>
      <c r="AN24" s="114">
        <v>25000</v>
      </c>
      <c r="AO24" s="114"/>
      <c r="AP24" s="109">
        <f>$AV$4/AN24</f>
        <v>1.2</v>
      </c>
      <c r="AQ24" s="109"/>
      <c r="AR24" s="109">
        <f>AL24-AP24</f>
        <v>-0.19999999999999996</v>
      </c>
      <c r="AS24" s="111"/>
      <c r="AT24" s="112">
        <f t="shared" si="2"/>
        <v>-0.19999999999999996</v>
      </c>
      <c r="AU24" s="108"/>
      <c r="AV24" s="115">
        <f t="shared" si="13"/>
        <v>0.3224167137210615</v>
      </c>
      <c r="AW24" s="116"/>
      <c r="AX24" s="117">
        <f t="shared" si="14"/>
        <v>0.3224167137210615</v>
      </c>
      <c r="AY24" s="115">
        <f t="shared" si="15"/>
        <v>0.34380331598057656</v>
      </c>
      <c r="AZ24" s="116"/>
      <c r="BA24" s="117">
        <f t="shared" si="16"/>
        <v>0.34380331598057656</v>
      </c>
      <c r="BB24" s="115">
        <f t="shared" si="17"/>
        <v>0.31034932518578184</v>
      </c>
      <c r="BC24" s="116"/>
      <c r="BD24" s="117">
        <f t="shared" si="18"/>
        <v>0.31034932518578184</v>
      </c>
      <c r="BE24" s="79"/>
      <c r="BF24" s="115">
        <f>AR24</f>
        <v>-0.19999999999999996</v>
      </c>
      <c r="BG24" s="116"/>
      <c r="BH24" s="117">
        <f>AT24</f>
        <v>-0.19999999999999996</v>
      </c>
    </row>
    <row r="25" spans="1:60" ht="12.75">
      <c r="A25" s="28"/>
      <c r="B25" s="108" t="s">
        <v>22</v>
      </c>
      <c r="C25" s="29">
        <f>'Input Sheet'!C25</f>
        <v>1</v>
      </c>
      <c r="D25" s="109"/>
      <c r="E25" s="109">
        <f t="shared" si="3"/>
        <v>1</v>
      </c>
      <c r="F25" s="4"/>
      <c r="G25" s="110">
        <v>67643</v>
      </c>
      <c r="H25" s="110"/>
      <c r="I25" s="109">
        <f t="shared" si="4"/>
        <v>0.4435048711618349</v>
      </c>
      <c r="J25" s="109"/>
      <c r="K25" s="109">
        <f t="shared" si="5"/>
        <v>0.5564951288381651</v>
      </c>
      <c r="L25" s="111"/>
      <c r="M25" s="112">
        <f t="shared" si="6"/>
        <v>0.5564951288381651</v>
      </c>
      <c r="N25" s="113"/>
      <c r="O25" s="108"/>
      <c r="P25" s="109">
        <f t="shared" si="7"/>
        <v>1</v>
      </c>
      <c r="Q25" s="4"/>
      <c r="R25" s="110">
        <v>66653</v>
      </c>
      <c r="S25" s="110"/>
      <c r="T25" s="109">
        <f t="shared" si="8"/>
        <v>0.4500922689151276</v>
      </c>
      <c r="U25" s="109"/>
      <c r="V25" s="109">
        <f t="shared" si="9"/>
        <v>0.5499077310848723</v>
      </c>
      <c r="W25" s="113"/>
      <c r="X25" s="112">
        <f t="shared" si="0"/>
        <v>0.5499077310848723</v>
      </c>
      <c r="Y25" s="113"/>
      <c r="Z25" s="108"/>
      <c r="AA25" s="109">
        <f t="shared" si="10"/>
        <v>1</v>
      </c>
      <c r="AB25" s="4"/>
      <c r="AC25" s="110">
        <v>51979.15254237288</v>
      </c>
      <c r="AD25" s="110"/>
      <c r="AE25" s="109">
        <f t="shared" si="11"/>
        <v>0.5771544654473599</v>
      </c>
      <c r="AF25" s="109"/>
      <c r="AG25" s="109">
        <f t="shared" si="12"/>
        <v>0.42284553455264007</v>
      </c>
      <c r="AH25" s="113"/>
      <c r="AI25" s="112">
        <f t="shared" si="1"/>
        <v>0.42284553455264007</v>
      </c>
      <c r="AJ25" s="113"/>
      <c r="AK25" s="113"/>
      <c r="AL25" s="109">
        <f>C25</f>
        <v>1</v>
      </c>
      <c r="AM25" s="4"/>
      <c r="AN25" s="114">
        <v>38461.53846153846</v>
      </c>
      <c r="AO25" s="114"/>
      <c r="AP25" s="109">
        <f>$AV$4/AN25</f>
        <v>0.78</v>
      </c>
      <c r="AQ25" s="109"/>
      <c r="AR25" s="109">
        <f>AL25-AP25</f>
        <v>0.21999999999999997</v>
      </c>
      <c r="AS25" s="111"/>
      <c r="AT25" s="112">
        <f t="shared" si="2"/>
        <v>0.21999999999999997</v>
      </c>
      <c r="AU25" s="108"/>
      <c r="AV25" s="115">
        <f t="shared" si="13"/>
        <v>0.5564951288381651</v>
      </c>
      <c r="AW25" s="116"/>
      <c r="AX25" s="117">
        <f t="shared" si="14"/>
        <v>0.5564951288381651</v>
      </c>
      <c r="AY25" s="115">
        <f t="shared" si="15"/>
        <v>0.5499077310848723</v>
      </c>
      <c r="AZ25" s="116"/>
      <c r="BA25" s="117">
        <f t="shared" si="16"/>
        <v>0.5499077310848723</v>
      </c>
      <c r="BB25" s="115">
        <f t="shared" si="17"/>
        <v>0.42284553455264007</v>
      </c>
      <c r="BC25" s="116"/>
      <c r="BD25" s="117">
        <f t="shared" si="18"/>
        <v>0.42284553455264007</v>
      </c>
      <c r="BE25" s="79"/>
      <c r="BF25" s="115">
        <f>AR25</f>
        <v>0.21999999999999997</v>
      </c>
      <c r="BG25" s="116"/>
      <c r="BH25" s="117">
        <f>AT25</f>
        <v>0.21999999999999997</v>
      </c>
    </row>
    <row r="26" spans="1:60" ht="12.75">
      <c r="A26" s="28"/>
      <c r="B26" s="108" t="s">
        <v>23</v>
      </c>
      <c r="C26" s="29">
        <f>'Input Sheet'!C26</f>
        <v>1</v>
      </c>
      <c r="D26" s="109"/>
      <c r="E26" s="109">
        <f t="shared" si="3"/>
        <v>1</v>
      </c>
      <c r="F26" s="4"/>
      <c r="G26" s="110">
        <v>143243</v>
      </c>
      <c r="H26" s="110"/>
      <c r="I26" s="109">
        <f t="shared" si="4"/>
        <v>0.2094343179073323</v>
      </c>
      <c r="J26" s="109"/>
      <c r="K26" s="109">
        <f t="shared" si="5"/>
        <v>0.7905656820926676</v>
      </c>
      <c r="L26" s="111"/>
      <c r="M26" s="112">
        <f t="shared" si="6"/>
        <v>0.7905656820926676</v>
      </c>
      <c r="N26" s="113"/>
      <c r="O26" s="108"/>
      <c r="P26" s="109">
        <f t="shared" si="7"/>
        <v>1</v>
      </c>
      <c r="Q26" s="4"/>
      <c r="R26" s="110">
        <v>149056</v>
      </c>
      <c r="S26" s="110"/>
      <c r="T26" s="109">
        <f t="shared" si="8"/>
        <v>0.20126663804207814</v>
      </c>
      <c r="U26" s="109"/>
      <c r="V26" s="109">
        <f t="shared" si="9"/>
        <v>0.7987333619579219</v>
      </c>
      <c r="W26" s="113"/>
      <c r="X26" s="112">
        <f t="shared" si="0"/>
        <v>0.7987333619579219</v>
      </c>
      <c r="Y26" s="113"/>
      <c r="Z26" s="108"/>
      <c r="AA26" s="109">
        <f t="shared" si="10"/>
        <v>1</v>
      </c>
      <c r="AB26" s="4"/>
      <c r="AC26" s="110">
        <v>105750.68965517242</v>
      </c>
      <c r="AD26" s="110"/>
      <c r="AE26" s="109">
        <f t="shared" si="11"/>
        <v>0.2836860931859905</v>
      </c>
      <c r="AF26" s="109"/>
      <c r="AG26" s="109">
        <f t="shared" si="12"/>
        <v>0.7163139068140095</v>
      </c>
      <c r="AH26" s="113"/>
      <c r="AI26" s="112">
        <f t="shared" si="1"/>
        <v>0.7163139068140095</v>
      </c>
      <c r="AJ26" s="113"/>
      <c r="AK26" s="113"/>
      <c r="AL26" s="142"/>
      <c r="AM26" s="143" t="s">
        <v>66</v>
      </c>
      <c r="AN26" s="114"/>
      <c r="AO26" s="114"/>
      <c r="AP26" s="109"/>
      <c r="AQ26" s="109"/>
      <c r="AR26" s="109"/>
      <c r="AS26" s="111"/>
      <c r="AT26" s="112" t="str">
        <f t="shared" si="2"/>
        <v> </v>
      </c>
      <c r="AU26" s="108"/>
      <c r="AV26" s="115">
        <f t="shared" si="13"/>
        <v>0.7905656820926676</v>
      </c>
      <c r="AW26" s="116"/>
      <c r="AX26" s="117">
        <f t="shared" si="14"/>
        <v>0.7905656820926676</v>
      </c>
      <c r="AY26" s="115">
        <f t="shared" si="15"/>
        <v>0.7987333619579219</v>
      </c>
      <c r="AZ26" s="116"/>
      <c r="BA26" s="117">
        <f t="shared" si="16"/>
        <v>0.7987333619579219</v>
      </c>
      <c r="BB26" s="115">
        <f t="shared" si="17"/>
        <v>0.7163139068140095</v>
      </c>
      <c r="BC26" s="116"/>
      <c r="BD26" s="117">
        <f t="shared" si="18"/>
        <v>0.7163139068140095</v>
      </c>
      <c r="BE26" s="79"/>
      <c r="BF26" s="115"/>
      <c r="BG26" s="116"/>
      <c r="BH26" s="117"/>
    </row>
    <row r="27" spans="1:60" ht="12.75">
      <c r="A27" s="18" t="s">
        <v>24</v>
      </c>
      <c r="B27" s="19"/>
      <c r="C27" s="109">
        <f>SUM(C16:C26)</f>
        <v>11</v>
      </c>
      <c r="D27" s="109"/>
      <c r="E27" s="109">
        <f>SUM(E16:E26)</f>
        <v>11</v>
      </c>
      <c r="F27" s="4"/>
      <c r="G27" s="108"/>
      <c r="H27" s="108"/>
      <c r="I27" s="109">
        <f>SUM(I16:I26)</f>
        <v>6.172140323930617</v>
      </c>
      <c r="J27" s="109"/>
      <c r="K27" s="109">
        <f t="shared" si="5"/>
        <v>4.827859676069383</v>
      </c>
      <c r="L27" s="111"/>
      <c r="M27" s="112">
        <f t="shared" si="6"/>
        <v>0.43889633418812574</v>
      </c>
      <c r="N27" s="113"/>
      <c r="O27" s="108"/>
      <c r="P27" s="109">
        <f>SUM(P16:P26)</f>
        <v>11</v>
      </c>
      <c r="Q27" s="4"/>
      <c r="R27" s="108"/>
      <c r="S27" s="108"/>
      <c r="T27" s="109">
        <f>SUM(T16:T26)</f>
        <v>5.216988725209227</v>
      </c>
      <c r="U27" s="109"/>
      <c r="V27" s="109">
        <f t="shared" si="9"/>
        <v>5.783011274790773</v>
      </c>
      <c r="W27" s="113"/>
      <c r="X27" s="112">
        <f t="shared" si="0"/>
        <v>0.5257282977082521</v>
      </c>
      <c r="Y27" s="113"/>
      <c r="Z27" s="108"/>
      <c r="AA27" s="109">
        <f>SUM(AA16:AA26)</f>
        <v>11</v>
      </c>
      <c r="AB27" s="4"/>
      <c r="AC27" s="110"/>
      <c r="AD27" s="108"/>
      <c r="AE27" s="109">
        <f>SUM(AE16:AE26)</f>
        <v>6.686187748021534</v>
      </c>
      <c r="AF27" s="109"/>
      <c r="AG27" s="109">
        <f t="shared" si="12"/>
        <v>4.313812251978466</v>
      </c>
      <c r="AH27" s="113"/>
      <c r="AI27" s="112">
        <f t="shared" si="1"/>
        <v>0.3921647501798606</v>
      </c>
      <c r="AJ27" s="113"/>
      <c r="AK27" s="113"/>
      <c r="AL27" s="109">
        <f>SUM(AL16:AL26)</f>
        <v>6</v>
      </c>
      <c r="AM27" s="4"/>
      <c r="AN27" s="114">
        <v>4761.9047619047615</v>
      </c>
      <c r="AO27" s="108"/>
      <c r="AP27" s="109">
        <f>SUM(AP16:AP26)</f>
        <v>6.300000000000001</v>
      </c>
      <c r="AQ27" s="109"/>
      <c r="AR27" s="109">
        <f>AL27-AP27</f>
        <v>-0.3000000000000007</v>
      </c>
      <c r="AS27" s="111"/>
      <c r="AT27" s="112">
        <f t="shared" si="2"/>
        <v>-0.05000000000000012</v>
      </c>
      <c r="AU27" s="108"/>
      <c r="AV27" s="115">
        <f>SUM(AV16:AV26)</f>
        <v>4.827859676069383</v>
      </c>
      <c r="AW27" s="116"/>
      <c r="AX27" s="117">
        <f t="shared" si="14"/>
        <v>0.43889633418812574</v>
      </c>
      <c r="AY27" s="115">
        <f>SUM(AY16:AY26)</f>
        <v>5.783011274790773</v>
      </c>
      <c r="AZ27" s="116"/>
      <c r="BA27" s="117">
        <f t="shared" si="16"/>
        <v>0.5257282977082521</v>
      </c>
      <c r="BB27" s="115">
        <f>SUM(BB16:BB26)</f>
        <v>4.313812251978466</v>
      </c>
      <c r="BC27" s="116"/>
      <c r="BD27" s="117">
        <f t="shared" si="18"/>
        <v>0.3921647501798606</v>
      </c>
      <c r="BE27" s="79"/>
      <c r="BF27" s="115">
        <f>SUM(BF16:BF26)</f>
        <v>-0.30000000000000016</v>
      </c>
      <c r="BG27" s="116"/>
      <c r="BH27" s="117">
        <f>AT27</f>
        <v>-0.05000000000000012</v>
      </c>
    </row>
    <row r="28" spans="1:60" ht="13.5" thickBot="1">
      <c r="A28" s="32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214"/>
      <c r="AW28" s="120"/>
      <c r="AX28" s="215"/>
      <c r="AY28" s="214"/>
      <c r="AZ28" s="120"/>
      <c r="BA28" s="215"/>
      <c r="BB28" s="214"/>
      <c r="BC28" s="120"/>
      <c r="BD28" s="215"/>
      <c r="BE28" s="120"/>
      <c r="BF28" s="214"/>
      <c r="BG28" s="120"/>
      <c r="BH28" s="215"/>
    </row>
    <row r="29" spans="1:60" ht="12.75">
      <c r="A29" s="21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1" t="s">
        <v>41</v>
      </c>
      <c r="AW29" s="92"/>
      <c r="AX29" s="93"/>
      <c r="AY29" s="91" t="s">
        <v>60</v>
      </c>
      <c r="AZ29" s="92"/>
      <c r="BA29" s="93"/>
      <c r="BB29" s="91" t="s">
        <v>61</v>
      </c>
      <c r="BC29" s="92"/>
      <c r="BD29" s="93"/>
      <c r="BE29" s="94"/>
      <c r="BF29" s="91" t="s">
        <v>62</v>
      </c>
      <c r="BG29" s="92"/>
      <c r="BH29" s="93"/>
    </row>
    <row r="30" spans="1:60" ht="12.75">
      <c r="A30" s="25" t="s">
        <v>25</v>
      </c>
      <c r="B30" s="96"/>
      <c r="C30" s="134"/>
      <c r="D30" s="134"/>
      <c r="E30" s="134"/>
      <c r="F30" s="97"/>
      <c r="G30" s="98"/>
      <c r="H30" s="98"/>
      <c r="I30" s="134"/>
      <c r="J30" s="134"/>
      <c r="K30" s="134"/>
      <c r="L30" s="147"/>
      <c r="M30" s="136" t="str">
        <f aca="true" t="shared" si="19" ref="M30:M40">IF(E30=0," ",(K30/E30))</f>
        <v> </v>
      </c>
      <c r="N30" s="148"/>
      <c r="O30" s="96"/>
      <c r="P30" s="134"/>
      <c r="Q30" s="97"/>
      <c r="R30" s="98"/>
      <c r="S30" s="98"/>
      <c r="T30" s="134"/>
      <c r="U30" s="134"/>
      <c r="V30" s="134"/>
      <c r="W30" s="148"/>
      <c r="X30" s="136" t="str">
        <f aca="true" t="shared" si="20" ref="X30:X40">IF(P30=0," ",(V30/P30))</f>
        <v> </v>
      </c>
      <c r="Y30" s="148"/>
      <c r="Z30" s="96"/>
      <c r="AA30" s="134"/>
      <c r="AB30" s="97"/>
      <c r="AC30" s="98"/>
      <c r="AD30" s="98"/>
      <c r="AE30" s="134"/>
      <c r="AF30" s="134"/>
      <c r="AG30" s="134"/>
      <c r="AH30" s="148"/>
      <c r="AI30" s="136" t="str">
        <f aca="true" t="shared" si="21" ref="AI30:AI40">IF(AA30=0," ",(AG30/AA30))</f>
        <v> </v>
      </c>
      <c r="AJ30" s="148"/>
      <c r="AK30" s="148"/>
      <c r="AL30" s="134"/>
      <c r="AM30" s="97"/>
      <c r="AN30" s="102"/>
      <c r="AO30" s="102"/>
      <c r="AP30" s="134"/>
      <c r="AQ30" s="134"/>
      <c r="AR30" s="134"/>
      <c r="AS30" s="147"/>
      <c r="AT30" s="136" t="str">
        <f aca="true" t="shared" si="22" ref="AT30:AT40">IF(AL30=0," ",(AR30/AL30))</f>
        <v> </v>
      </c>
      <c r="AU30" s="96"/>
      <c r="AV30" s="149"/>
      <c r="AW30" s="150"/>
      <c r="AX30" s="151"/>
      <c r="AY30" s="149"/>
      <c r="AZ30" s="150"/>
      <c r="BA30" s="151"/>
      <c r="BB30" s="149"/>
      <c r="BC30" s="150"/>
      <c r="BD30" s="151"/>
      <c r="BE30" s="106"/>
      <c r="BF30" s="149"/>
      <c r="BG30" s="150"/>
      <c r="BH30" s="151"/>
    </row>
    <row r="31" spans="1:60" ht="12.75">
      <c r="A31" s="28"/>
      <c r="B31" s="108" t="s">
        <v>26</v>
      </c>
      <c r="C31" s="29">
        <f>'Input Sheet'!C31</f>
        <v>1</v>
      </c>
      <c r="D31" s="109"/>
      <c r="E31" s="109">
        <f aca="true" t="shared" si="23" ref="E31:E39">C31</f>
        <v>1</v>
      </c>
      <c r="F31" s="4"/>
      <c r="G31" s="110">
        <v>30439</v>
      </c>
      <c r="H31" s="110"/>
      <c r="I31" s="109">
        <f aca="true" t="shared" si="24" ref="I31:I39">$AV$4/G31</f>
        <v>0.9855777128026545</v>
      </c>
      <c r="J31" s="109"/>
      <c r="K31" s="109">
        <f aca="true" t="shared" si="25" ref="K31:K40">E31-I31</f>
        <v>0.014422287197345507</v>
      </c>
      <c r="L31" s="111"/>
      <c r="M31" s="112">
        <f t="shared" si="19"/>
        <v>0.014422287197345507</v>
      </c>
      <c r="N31" s="113"/>
      <c r="O31" s="108"/>
      <c r="P31" s="109">
        <f aca="true" t="shared" si="26" ref="P31:P39">$C31</f>
        <v>1</v>
      </c>
      <c r="Q31" s="4"/>
      <c r="R31" s="110">
        <v>42382</v>
      </c>
      <c r="S31" s="110"/>
      <c r="T31" s="109">
        <f aca="true" t="shared" si="27" ref="T31:T39">$AV$4/R31</f>
        <v>0.7078476711811618</v>
      </c>
      <c r="U31" s="109"/>
      <c r="V31" s="109">
        <f aca="true" t="shared" si="28" ref="V31:V40">P31-T31</f>
        <v>0.29215232881883824</v>
      </c>
      <c r="W31" s="113"/>
      <c r="X31" s="112">
        <f t="shared" si="20"/>
        <v>0.29215232881883824</v>
      </c>
      <c r="Y31" s="113"/>
      <c r="Z31" s="108"/>
      <c r="AA31" s="109">
        <f aca="true" t="shared" si="29" ref="AA31:AA39">$C31</f>
        <v>1</v>
      </c>
      <c r="AB31" s="4"/>
      <c r="AC31" s="110">
        <v>32976.02150537634</v>
      </c>
      <c r="AD31" s="110"/>
      <c r="AE31" s="109">
        <f aca="true" t="shared" si="30" ref="AE31:AE36">$AV$4/AC31</f>
        <v>0.9097519540102454</v>
      </c>
      <c r="AF31" s="109"/>
      <c r="AG31" s="109">
        <f aca="true" t="shared" si="31" ref="AG31:AG36">AA31-AE31</f>
        <v>0.09024804598975456</v>
      </c>
      <c r="AH31" s="113"/>
      <c r="AI31" s="112">
        <f t="shared" si="21"/>
        <v>0.09024804598975456</v>
      </c>
      <c r="AJ31" s="113"/>
      <c r="AK31" s="113"/>
      <c r="AL31" s="109">
        <f aca="true" t="shared" si="32" ref="AL31:AL39">C31</f>
        <v>1</v>
      </c>
      <c r="AM31" s="4"/>
      <c r="AN31" s="114">
        <v>31250</v>
      </c>
      <c r="AO31" s="114"/>
      <c r="AP31" s="109">
        <f aca="true" t="shared" si="33" ref="AP31:AP39">$AV$4/AN31</f>
        <v>0.96</v>
      </c>
      <c r="AQ31" s="109"/>
      <c r="AR31" s="109">
        <f aca="true" t="shared" si="34" ref="AR31:AR40">AL31-AP31</f>
        <v>0.040000000000000036</v>
      </c>
      <c r="AS31" s="111"/>
      <c r="AT31" s="112">
        <f t="shared" si="22"/>
        <v>0.040000000000000036</v>
      </c>
      <c r="AU31" s="108"/>
      <c r="AV31" s="115">
        <f aca="true" t="shared" si="35" ref="AV31:AV39">K31</f>
        <v>0.014422287197345507</v>
      </c>
      <c r="AW31" s="116"/>
      <c r="AX31" s="117">
        <f aca="true" t="shared" si="36" ref="AX31:AX40">M31</f>
        <v>0.014422287197345507</v>
      </c>
      <c r="AY31" s="115">
        <f aca="true" t="shared" si="37" ref="AY31:AY39">V31</f>
        <v>0.29215232881883824</v>
      </c>
      <c r="AZ31" s="116"/>
      <c r="BA31" s="117">
        <f aca="true" t="shared" si="38" ref="BA31:BA40">X31</f>
        <v>0.29215232881883824</v>
      </c>
      <c r="BB31" s="115">
        <f aca="true" t="shared" si="39" ref="BB31:BB36">AG31</f>
        <v>0.09024804598975456</v>
      </c>
      <c r="BC31" s="116"/>
      <c r="BD31" s="117">
        <f aca="true" t="shared" si="40" ref="BD31:BD40">AI31</f>
        <v>0.09024804598975456</v>
      </c>
      <c r="BE31" s="79"/>
      <c r="BF31" s="115">
        <f aca="true" t="shared" si="41" ref="BF31:BF39">AR31</f>
        <v>0.040000000000000036</v>
      </c>
      <c r="BG31" s="116"/>
      <c r="BH31" s="117">
        <f aca="true" t="shared" si="42" ref="BH31:BH40">AT31</f>
        <v>0.040000000000000036</v>
      </c>
    </row>
    <row r="32" spans="1:60" ht="12.75">
      <c r="A32" s="28"/>
      <c r="B32" s="108" t="s">
        <v>27</v>
      </c>
      <c r="C32" s="29">
        <f>'Input Sheet'!C32</f>
        <v>1</v>
      </c>
      <c r="D32" s="109"/>
      <c r="E32" s="109">
        <f t="shared" si="23"/>
        <v>1</v>
      </c>
      <c r="F32" s="4"/>
      <c r="G32" s="110">
        <v>10362</v>
      </c>
      <c r="H32" s="110"/>
      <c r="I32" s="109">
        <f t="shared" si="24"/>
        <v>2.895193977996526</v>
      </c>
      <c r="J32" s="109"/>
      <c r="K32" s="109">
        <f t="shared" si="25"/>
        <v>-1.895193977996526</v>
      </c>
      <c r="L32" s="111"/>
      <c r="M32" s="112">
        <f t="shared" si="19"/>
        <v>-1.895193977996526</v>
      </c>
      <c r="N32" s="113"/>
      <c r="O32" s="108"/>
      <c r="P32" s="109">
        <f t="shared" si="26"/>
        <v>1</v>
      </c>
      <c r="Q32" s="4"/>
      <c r="R32" s="110">
        <v>7337</v>
      </c>
      <c r="S32" s="110"/>
      <c r="T32" s="109">
        <f t="shared" si="27"/>
        <v>4.088864658579801</v>
      </c>
      <c r="U32" s="109"/>
      <c r="V32" s="109">
        <f t="shared" si="28"/>
        <v>-3.0888646585798014</v>
      </c>
      <c r="W32" s="113"/>
      <c r="X32" s="112">
        <f t="shared" si="20"/>
        <v>-3.0888646585798014</v>
      </c>
      <c r="Y32" s="113"/>
      <c r="Z32" s="108"/>
      <c r="AA32" s="109">
        <f t="shared" si="29"/>
        <v>1</v>
      </c>
      <c r="AB32" s="4"/>
      <c r="AC32" s="110">
        <v>11464.56074766355</v>
      </c>
      <c r="AD32" s="110"/>
      <c r="AE32" s="109">
        <f t="shared" si="30"/>
        <v>2.6167596526638777</v>
      </c>
      <c r="AF32" s="109"/>
      <c r="AG32" s="109">
        <f t="shared" si="31"/>
        <v>-1.6167596526638777</v>
      </c>
      <c r="AH32" s="113"/>
      <c r="AI32" s="112">
        <f t="shared" si="21"/>
        <v>-1.6167596526638777</v>
      </c>
      <c r="AJ32" s="113"/>
      <c r="AK32" s="113"/>
      <c r="AL32" s="109">
        <f t="shared" si="32"/>
        <v>1</v>
      </c>
      <c r="AM32" s="4"/>
      <c r="AN32" s="114">
        <v>6802.721088435374</v>
      </c>
      <c r="AO32" s="114"/>
      <c r="AP32" s="109">
        <f t="shared" si="33"/>
        <v>4.41</v>
      </c>
      <c r="AQ32" s="109"/>
      <c r="AR32" s="109">
        <f t="shared" si="34"/>
        <v>-3.41</v>
      </c>
      <c r="AS32" s="111"/>
      <c r="AT32" s="112">
        <f t="shared" si="22"/>
        <v>-3.41</v>
      </c>
      <c r="AU32" s="108"/>
      <c r="AV32" s="115">
        <f t="shared" si="35"/>
        <v>-1.895193977996526</v>
      </c>
      <c r="AW32" s="116"/>
      <c r="AX32" s="117">
        <f t="shared" si="36"/>
        <v>-1.895193977996526</v>
      </c>
      <c r="AY32" s="115">
        <f t="shared" si="37"/>
        <v>-3.0888646585798014</v>
      </c>
      <c r="AZ32" s="116"/>
      <c r="BA32" s="117">
        <f t="shared" si="38"/>
        <v>-3.0888646585798014</v>
      </c>
      <c r="BB32" s="115">
        <f t="shared" si="39"/>
        <v>-1.6167596526638777</v>
      </c>
      <c r="BC32" s="116"/>
      <c r="BD32" s="117">
        <f t="shared" si="40"/>
        <v>-1.6167596526638777</v>
      </c>
      <c r="BE32" s="79"/>
      <c r="BF32" s="115">
        <f t="shared" si="41"/>
        <v>-3.41</v>
      </c>
      <c r="BG32" s="116"/>
      <c r="BH32" s="117">
        <f t="shared" si="42"/>
        <v>-3.41</v>
      </c>
    </row>
    <row r="33" spans="1:60" ht="12.75">
      <c r="A33" s="28"/>
      <c r="B33" s="108" t="s">
        <v>28</v>
      </c>
      <c r="C33" s="29">
        <f>'Input Sheet'!C33</f>
        <v>1</v>
      </c>
      <c r="D33" s="109"/>
      <c r="E33" s="109">
        <f t="shared" si="23"/>
        <v>1</v>
      </c>
      <c r="F33" s="4"/>
      <c r="G33" s="110">
        <v>91892</v>
      </c>
      <c r="H33" s="110"/>
      <c r="I33" s="109">
        <f t="shared" si="24"/>
        <v>0.326470204152701</v>
      </c>
      <c r="J33" s="109"/>
      <c r="K33" s="109">
        <f t="shared" si="25"/>
        <v>0.673529795847299</v>
      </c>
      <c r="L33" s="111"/>
      <c r="M33" s="112">
        <f t="shared" si="19"/>
        <v>0.673529795847299</v>
      </c>
      <c r="N33" s="113"/>
      <c r="O33" s="108"/>
      <c r="P33" s="109">
        <f t="shared" si="26"/>
        <v>1</v>
      </c>
      <c r="Q33" s="4"/>
      <c r="R33" s="110">
        <v>76688</v>
      </c>
      <c r="S33" s="110"/>
      <c r="T33" s="109">
        <f t="shared" si="27"/>
        <v>0.3911954934279157</v>
      </c>
      <c r="U33" s="109"/>
      <c r="V33" s="109">
        <f t="shared" si="28"/>
        <v>0.6088045065720843</v>
      </c>
      <c r="W33" s="113"/>
      <c r="X33" s="112">
        <f t="shared" si="20"/>
        <v>0.6088045065720843</v>
      </c>
      <c r="Y33" s="113"/>
      <c r="Z33" s="108"/>
      <c r="AA33" s="109">
        <f t="shared" si="29"/>
        <v>1</v>
      </c>
      <c r="AB33" s="4"/>
      <c r="AC33" s="110">
        <v>105750.68965517242</v>
      </c>
      <c r="AD33" s="110"/>
      <c r="AE33" s="109">
        <f t="shared" si="30"/>
        <v>0.2836860931859905</v>
      </c>
      <c r="AF33" s="109"/>
      <c r="AG33" s="109">
        <f t="shared" si="31"/>
        <v>0.7163139068140095</v>
      </c>
      <c r="AH33" s="113"/>
      <c r="AI33" s="112">
        <f t="shared" si="21"/>
        <v>0.7163139068140095</v>
      </c>
      <c r="AJ33" s="113"/>
      <c r="AK33" s="113"/>
      <c r="AL33" s="109">
        <f t="shared" si="32"/>
        <v>1</v>
      </c>
      <c r="AM33" s="4"/>
      <c r="AN33" s="114">
        <v>58823.529411764706</v>
      </c>
      <c r="AO33" s="114"/>
      <c r="AP33" s="109">
        <f t="shared" si="33"/>
        <v>0.51</v>
      </c>
      <c r="AQ33" s="109"/>
      <c r="AR33" s="109">
        <f t="shared" si="34"/>
        <v>0.49</v>
      </c>
      <c r="AS33" s="111"/>
      <c r="AT33" s="112">
        <f t="shared" si="22"/>
        <v>0.49</v>
      </c>
      <c r="AU33" s="108"/>
      <c r="AV33" s="115">
        <f t="shared" si="35"/>
        <v>0.673529795847299</v>
      </c>
      <c r="AW33" s="116"/>
      <c r="AX33" s="117">
        <f t="shared" si="36"/>
        <v>0.673529795847299</v>
      </c>
      <c r="AY33" s="115">
        <f t="shared" si="37"/>
        <v>0.6088045065720843</v>
      </c>
      <c r="AZ33" s="116"/>
      <c r="BA33" s="117">
        <f t="shared" si="38"/>
        <v>0.6088045065720843</v>
      </c>
      <c r="BB33" s="115">
        <f t="shared" si="39"/>
        <v>0.7163139068140095</v>
      </c>
      <c r="BC33" s="116"/>
      <c r="BD33" s="117">
        <f t="shared" si="40"/>
        <v>0.7163139068140095</v>
      </c>
      <c r="BE33" s="79"/>
      <c r="BF33" s="115">
        <f t="shared" si="41"/>
        <v>0.49</v>
      </c>
      <c r="BG33" s="116"/>
      <c r="BH33" s="117">
        <f t="shared" si="42"/>
        <v>0.49</v>
      </c>
    </row>
    <row r="34" spans="1:60" ht="12.75">
      <c r="A34" s="28"/>
      <c r="B34" s="108" t="s">
        <v>29</v>
      </c>
      <c r="C34" s="29">
        <f>'Input Sheet'!C34</f>
        <v>1</v>
      </c>
      <c r="D34" s="109"/>
      <c r="E34" s="109">
        <f t="shared" si="23"/>
        <v>1</v>
      </c>
      <c r="F34" s="4"/>
      <c r="G34" s="110">
        <v>10146</v>
      </c>
      <c r="H34" s="110"/>
      <c r="I34" s="109">
        <f t="shared" si="24"/>
        <v>2.9568302779420463</v>
      </c>
      <c r="J34" s="109"/>
      <c r="K34" s="109">
        <f t="shared" si="25"/>
        <v>-1.9568302779420463</v>
      </c>
      <c r="L34" s="111"/>
      <c r="M34" s="112">
        <f t="shared" si="19"/>
        <v>-1.9568302779420463</v>
      </c>
      <c r="N34" s="113"/>
      <c r="O34" s="108"/>
      <c r="P34" s="109">
        <f t="shared" si="26"/>
        <v>1</v>
      </c>
      <c r="Q34" s="4"/>
      <c r="R34" s="110">
        <v>9028</v>
      </c>
      <c r="S34" s="110"/>
      <c r="T34" s="109">
        <f t="shared" si="27"/>
        <v>3.3229951262738147</v>
      </c>
      <c r="U34" s="109"/>
      <c r="V34" s="109">
        <f t="shared" si="28"/>
        <v>-2.3229951262738147</v>
      </c>
      <c r="W34" s="113"/>
      <c r="X34" s="112">
        <f t="shared" si="20"/>
        <v>-2.3229951262738147</v>
      </c>
      <c r="Y34" s="113"/>
      <c r="Z34" s="108"/>
      <c r="AA34" s="109">
        <f t="shared" si="29"/>
        <v>1</v>
      </c>
      <c r="AB34" s="4"/>
      <c r="AC34" s="110">
        <v>8889.188405797102</v>
      </c>
      <c r="AD34" s="110"/>
      <c r="AE34" s="109">
        <f t="shared" si="30"/>
        <v>3.3748862810057485</v>
      </c>
      <c r="AF34" s="109"/>
      <c r="AG34" s="109">
        <f t="shared" si="31"/>
        <v>-2.3748862810057485</v>
      </c>
      <c r="AH34" s="113"/>
      <c r="AI34" s="112">
        <f t="shared" si="21"/>
        <v>-2.3748862810057485</v>
      </c>
      <c r="AJ34" s="113"/>
      <c r="AK34" s="113"/>
      <c r="AL34" s="109">
        <f t="shared" si="32"/>
        <v>1</v>
      </c>
      <c r="AM34" s="4"/>
      <c r="AN34" s="114">
        <v>7299.270072992701</v>
      </c>
      <c r="AO34" s="114"/>
      <c r="AP34" s="109">
        <f t="shared" si="33"/>
        <v>4.109999999999999</v>
      </c>
      <c r="AQ34" s="109"/>
      <c r="AR34" s="109">
        <f t="shared" si="34"/>
        <v>-3.1099999999999994</v>
      </c>
      <c r="AS34" s="111"/>
      <c r="AT34" s="112">
        <f t="shared" si="22"/>
        <v>-3.1099999999999994</v>
      </c>
      <c r="AU34" s="108"/>
      <c r="AV34" s="115">
        <f t="shared" si="35"/>
        <v>-1.9568302779420463</v>
      </c>
      <c r="AW34" s="116"/>
      <c r="AX34" s="117">
        <f t="shared" si="36"/>
        <v>-1.9568302779420463</v>
      </c>
      <c r="AY34" s="115">
        <f t="shared" si="37"/>
        <v>-2.3229951262738147</v>
      </c>
      <c r="AZ34" s="116"/>
      <c r="BA34" s="117">
        <f t="shared" si="38"/>
        <v>-2.3229951262738147</v>
      </c>
      <c r="BB34" s="115">
        <f t="shared" si="39"/>
        <v>-2.3748862810057485</v>
      </c>
      <c r="BC34" s="116"/>
      <c r="BD34" s="117">
        <f t="shared" si="40"/>
        <v>-2.3748862810057485</v>
      </c>
      <c r="BE34" s="79"/>
      <c r="BF34" s="115">
        <f t="shared" si="41"/>
        <v>-3.1099999999999994</v>
      </c>
      <c r="BG34" s="116"/>
      <c r="BH34" s="117">
        <f t="shared" si="42"/>
        <v>-3.1099999999999994</v>
      </c>
    </row>
    <row r="35" spans="1:60" ht="12.75">
      <c r="A35" s="28"/>
      <c r="B35" s="108" t="s">
        <v>30</v>
      </c>
      <c r="C35" s="29">
        <f>'Input Sheet'!C35</f>
        <v>1</v>
      </c>
      <c r="D35" s="109"/>
      <c r="E35" s="109">
        <f t="shared" si="23"/>
        <v>1</v>
      </c>
      <c r="F35" s="4"/>
      <c r="G35" s="110">
        <v>20993</v>
      </c>
      <c r="H35" s="110"/>
      <c r="I35" s="109">
        <f t="shared" si="24"/>
        <v>1.4290477778307056</v>
      </c>
      <c r="J35" s="109"/>
      <c r="K35" s="109">
        <f t="shared" si="25"/>
        <v>-0.4290477778307056</v>
      </c>
      <c r="L35" s="111"/>
      <c r="M35" s="112">
        <f t="shared" si="19"/>
        <v>-0.4290477778307056</v>
      </c>
      <c r="N35" s="113"/>
      <c r="O35" s="108"/>
      <c r="P35" s="109">
        <f t="shared" si="26"/>
        <v>1</v>
      </c>
      <c r="Q35" s="4"/>
      <c r="R35" s="110">
        <v>20644</v>
      </c>
      <c r="S35" s="110"/>
      <c r="T35" s="109">
        <f t="shared" si="27"/>
        <v>1.453206742879287</v>
      </c>
      <c r="U35" s="109"/>
      <c r="V35" s="109">
        <f t="shared" si="28"/>
        <v>-0.453206742879287</v>
      </c>
      <c r="W35" s="113"/>
      <c r="X35" s="112">
        <f t="shared" si="20"/>
        <v>-0.453206742879287</v>
      </c>
      <c r="Y35" s="113"/>
      <c r="Z35" s="108"/>
      <c r="AA35" s="109">
        <f t="shared" si="29"/>
        <v>1</v>
      </c>
      <c r="AB35" s="4"/>
      <c r="AC35" s="110">
        <v>18419.039039039042</v>
      </c>
      <c r="AD35" s="110"/>
      <c r="AE35" s="109">
        <f t="shared" si="30"/>
        <v>1.6287494660506001</v>
      </c>
      <c r="AF35" s="109"/>
      <c r="AG35" s="109">
        <f t="shared" si="31"/>
        <v>-0.6287494660506001</v>
      </c>
      <c r="AH35" s="113"/>
      <c r="AI35" s="112">
        <f t="shared" si="21"/>
        <v>-0.6287494660506001</v>
      </c>
      <c r="AJ35" s="113"/>
      <c r="AK35" s="113"/>
      <c r="AL35" s="109">
        <f t="shared" si="32"/>
        <v>1</v>
      </c>
      <c r="AM35" s="4"/>
      <c r="AN35" s="114">
        <v>15625</v>
      </c>
      <c r="AO35" s="114"/>
      <c r="AP35" s="109">
        <f t="shared" si="33"/>
        <v>1.92</v>
      </c>
      <c r="AQ35" s="109"/>
      <c r="AR35" s="109">
        <f t="shared" si="34"/>
        <v>-0.9199999999999999</v>
      </c>
      <c r="AS35" s="111"/>
      <c r="AT35" s="112">
        <f t="shared" si="22"/>
        <v>-0.9199999999999999</v>
      </c>
      <c r="AU35" s="108"/>
      <c r="AV35" s="115">
        <f t="shared" si="35"/>
        <v>-0.4290477778307056</v>
      </c>
      <c r="AW35" s="116"/>
      <c r="AX35" s="117">
        <f t="shared" si="36"/>
        <v>-0.4290477778307056</v>
      </c>
      <c r="AY35" s="115">
        <f t="shared" si="37"/>
        <v>-0.453206742879287</v>
      </c>
      <c r="AZ35" s="116"/>
      <c r="BA35" s="117">
        <f t="shared" si="38"/>
        <v>-0.453206742879287</v>
      </c>
      <c r="BB35" s="115">
        <f t="shared" si="39"/>
        <v>-0.6287494660506001</v>
      </c>
      <c r="BC35" s="116"/>
      <c r="BD35" s="117">
        <f t="shared" si="40"/>
        <v>-0.6287494660506001</v>
      </c>
      <c r="BE35" s="79"/>
      <c r="BF35" s="115">
        <f t="shared" si="41"/>
        <v>-0.9199999999999999</v>
      </c>
      <c r="BG35" s="116"/>
      <c r="BH35" s="117">
        <f t="shared" si="42"/>
        <v>-0.9199999999999999</v>
      </c>
    </row>
    <row r="36" spans="1:60" ht="12.75">
      <c r="A36" s="28"/>
      <c r="B36" s="108" t="s">
        <v>31</v>
      </c>
      <c r="C36" s="29">
        <f>'Input Sheet'!C36</f>
        <v>1</v>
      </c>
      <c r="D36" s="109"/>
      <c r="E36" s="109">
        <f t="shared" si="23"/>
        <v>1</v>
      </c>
      <c r="F36" s="4"/>
      <c r="G36" s="110">
        <v>16127</v>
      </c>
      <c r="H36" s="110"/>
      <c r="I36" s="109">
        <f t="shared" si="24"/>
        <v>1.860234389533081</v>
      </c>
      <c r="J36" s="109"/>
      <c r="K36" s="109">
        <f t="shared" si="25"/>
        <v>-0.8602343895330811</v>
      </c>
      <c r="L36" s="111"/>
      <c r="M36" s="112">
        <f t="shared" si="19"/>
        <v>-0.8602343895330811</v>
      </c>
      <c r="N36" s="113"/>
      <c r="O36" s="108"/>
      <c r="P36" s="109">
        <f t="shared" si="26"/>
        <v>1</v>
      </c>
      <c r="Q36" s="4"/>
      <c r="R36" s="110">
        <v>18358</v>
      </c>
      <c r="S36" s="110"/>
      <c r="T36" s="109">
        <f t="shared" si="27"/>
        <v>1.6341649417147837</v>
      </c>
      <c r="U36" s="109"/>
      <c r="V36" s="109">
        <f t="shared" si="28"/>
        <v>-0.6341649417147837</v>
      </c>
      <c r="W36" s="113"/>
      <c r="X36" s="112">
        <f t="shared" si="20"/>
        <v>-0.6341649417147837</v>
      </c>
      <c r="Y36" s="113"/>
      <c r="Z36" s="108"/>
      <c r="AA36" s="109">
        <f t="shared" si="29"/>
        <v>1</v>
      </c>
      <c r="AB36" s="4"/>
      <c r="AC36" s="110">
        <v>15686.803069053707</v>
      </c>
      <c r="AD36" s="110"/>
      <c r="AE36" s="109">
        <f t="shared" si="30"/>
        <v>1.9124355592365911</v>
      </c>
      <c r="AF36" s="109"/>
      <c r="AG36" s="109">
        <f t="shared" si="31"/>
        <v>-0.9124355592365911</v>
      </c>
      <c r="AH36" s="113"/>
      <c r="AI36" s="112">
        <f t="shared" si="21"/>
        <v>-0.9124355592365911</v>
      </c>
      <c r="AJ36" s="113"/>
      <c r="AK36" s="113"/>
      <c r="AL36" s="109">
        <f t="shared" si="32"/>
        <v>1</v>
      </c>
      <c r="AM36" s="4"/>
      <c r="AN36" s="114">
        <v>12345.67901234568</v>
      </c>
      <c r="AO36" s="114"/>
      <c r="AP36" s="109">
        <f t="shared" si="33"/>
        <v>2.4299999999999997</v>
      </c>
      <c r="AQ36" s="109"/>
      <c r="AR36" s="109">
        <f t="shared" si="34"/>
        <v>-1.4299999999999997</v>
      </c>
      <c r="AS36" s="111"/>
      <c r="AT36" s="112">
        <f t="shared" si="22"/>
        <v>-1.4299999999999997</v>
      </c>
      <c r="AU36" s="108"/>
      <c r="AV36" s="115">
        <f t="shared" si="35"/>
        <v>-0.8602343895330811</v>
      </c>
      <c r="AW36" s="116"/>
      <c r="AX36" s="117">
        <f t="shared" si="36"/>
        <v>-0.8602343895330811</v>
      </c>
      <c r="AY36" s="115">
        <f t="shared" si="37"/>
        <v>-0.6341649417147837</v>
      </c>
      <c r="AZ36" s="116"/>
      <c r="BA36" s="117">
        <f t="shared" si="38"/>
        <v>-0.6341649417147837</v>
      </c>
      <c r="BB36" s="115">
        <f t="shared" si="39"/>
        <v>-0.9124355592365911</v>
      </c>
      <c r="BC36" s="116"/>
      <c r="BD36" s="117">
        <f t="shared" si="40"/>
        <v>-0.9124355592365911</v>
      </c>
      <c r="BE36" s="79"/>
      <c r="BF36" s="115">
        <f t="shared" si="41"/>
        <v>-1.4299999999999997</v>
      </c>
      <c r="BG36" s="116"/>
      <c r="BH36" s="117">
        <f t="shared" si="42"/>
        <v>-1.4299999999999997</v>
      </c>
    </row>
    <row r="37" spans="1:60" ht="12.75">
      <c r="A37" s="28"/>
      <c r="B37" s="108" t="s">
        <v>32</v>
      </c>
      <c r="C37" s="29">
        <f>'Input Sheet'!C37</f>
        <v>1</v>
      </c>
      <c r="D37" s="109"/>
      <c r="E37" s="109">
        <f t="shared" si="23"/>
        <v>1</v>
      </c>
      <c r="F37" s="4"/>
      <c r="G37" s="110">
        <v>90190</v>
      </c>
      <c r="H37" s="110"/>
      <c r="I37" s="109">
        <f t="shared" si="24"/>
        <v>0.3326311120966848</v>
      </c>
      <c r="J37" s="109"/>
      <c r="K37" s="109">
        <f t="shared" si="25"/>
        <v>0.6673688879033153</v>
      </c>
      <c r="L37" s="111"/>
      <c r="M37" s="112">
        <f t="shared" si="19"/>
        <v>0.6673688879033153</v>
      </c>
      <c r="N37" s="113"/>
      <c r="O37" s="108"/>
      <c r="P37" s="109">
        <f t="shared" si="26"/>
        <v>1</v>
      </c>
      <c r="Q37" s="4"/>
      <c r="R37" s="110">
        <v>83501</v>
      </c>
      <c r="S37" s="110"/>
      <c r="T37" s="109">
        <f t="shared" si="27"/>
        <v>0.35927713440557596</v>
      </c>
      <c r="U37" s="109"/>
      <c r="V37" s="109">
        <f t="shared" si="28"/>
        <v>0.640722865594424</v>
      </c>
      <c r="W37" s="113"/>
      <c r="X37" s="112">
        <f t="shared" si="20"/>
        <v>0.640722865594424</v>
      </c>
      <c r="Y37" s="113"/>
      <c r="Z37" s="108"/>
      <c r="AA37" s="109">
        <f t="shared" si="29"/>
        <v>1</v>
      </c>
      <c r="AB37" s="4"/>
      <c r="AC37" s="110"/>
      <c r="AD37" s="110"/>
      <c r="AE37" s="109"/>
      <c r="AF37" s="109"/>
      <c r="AG37" s="109"/>
      <c r="AH37" s="113"/>
      <c r="AI37" s="112">
        <f t="shared" si="21"/>
        <v>0</v>
      </c>
      <c r="AJ37" s="113"/>
      <c r="AK37" s="113"/>
      <c r="AL37" s="109">
        <f t="shared" si="32"/>
        <v>1</v>
      </c>
      <c r="AM37" s="4"/>
      <c r="AN37" s="114">
        <v>52631.57894736842</v>
      </c>
      <c r="AO37" s="114"/>
      <c r="AP37" s="109">
        <f t="shared" si="33"/>
        <v>0.5700000000000001</v>
      </c>
      <c r="AQ37" s="109"/>
      <c r="AR37" s="109">
        <f t="shared" si="34"/>
        <v>0.42999999999999994</v>
      </c>
      <c r="AS37" s="111"/>
      <c r="AT37" s="112">
        <f t="shared" si="22"/>
        <v>0.42999999999999994</v>
      </c>
      <c r="AU37" s="108"/>
      <c r="AV37" s="115">
        <f t="shared" si="35"/>
        <v>0.6673688879033153</v>
      </c>
      <c r="AW37" s="116"/>
      <c r="AX37" s="117">
        <f t="shared" si="36"/>
        <v>0.6673688879033153</v>
      </c>
      <c r="AY37" s="115">
        <f t="shared" si="37"/>
        <v>0.640722865594424</v>
      </c>
      <c r="AZ37" s="116"/>
      <c r="BA37" s="117">
        <f t="shared" si="38"/>
        <v>0.640722865594424</v>
      </c>
      <c r="BB37" s="115"/>
      <c r="BC37" s="116"/>
      <c r="BD37" s="117">
        <f t="shared" si="40"/>
        <v>0</v>
      </c>
      <c r="BE37" s="79"/>
      <c r="BF37" s="115">
        <f t="shared" si="41"/>
        <v>0.42999999999999994</v>
      </c>
      <c r="BG37" s="116"/>
      <c r="BH37" s="117">
        <f t="shared" si="42"/>
        <v>0.42999999999999994</v>
      </c>
    </row>
    <row r="38" spans="1:60" ht="13.5" thickBot="1">
      <c r="A38" s="28"/>
      <c r="B38" s="108" t="s">
        <v>33</v>
      </c>
      <c r="C38" s="29">
        <f>'Input Sheet'!C38</f>
        <v>1</v>
      </c>
      <c r="D38" s="121"/>
      <c r="E38" s="121">
        <f t="shared" si="23"/>
        <v>1</v>
      </c>
      <c r="F38" s="144"/>
      <c r="G38" s="123">
        <v>31625</v>
      </c>
      <c r="H38" s="123"/>
      <c r="I38" s="121">
        <f t="shared" si="24"/>
        <v>0.9486166007905138</v>
      </c>
      <c r="J38" s="121"/>
      <c r="K38" s="121">
        <f t="shared" si="25"/>
        <v>0.0513833992094862</v>
      </c>
      <c r="L38" s="124"/>
      <c r="M38" s="125">
        <f t="shared" si="19"/>
        <v>0.0513833992094862</v>
      </c>
      <c r="N38" s="126"/>
      <c r="O38" s="120"/>
      <c r="P38" s="121">
        <f t="shared" si="26"/>
        <v>1</v>
      </c>
      <c r="Q38" s="144"/>
      <c r="R38" s="123">
        <v>34694</v>
      </c>
      <c r="S38" s="123"/>
      <c r="T38" s="121">
        <f t="shared" si="27"/>
        <v>0.8647028304605984</v>
      </c>
      <c r="U38" s="121"/>
      <c r="V38" s="121">
        <f t="shared" si="28"/>
        <v>0.13529716953940163</v>
      </c>
      <c r="W38" s="126"/>
      <c r="X38" s="125">
        <f t="shared" si="20"/>
        <v>0.13529716953940163</v>
      </c>
      <c r="Y38" s="126"/>
      <c r="Z38" s="120"/>
      <c r="AA38" s="121">
        <f t="shared" si="29"/>
        <v>1</v>
      </c>
      <c r="AB38" s="144"/>
      <c r="AC38" s="123">
        <v>30515.12437810945</v>
      </c>
      <c r="AD38" s="123"/>
      <c r="AE38" s="121">
        <f>$AV$4/AC38</f>
        <v>0.9831190470755878</v>
      </c>
      <c r="AF38" s="121"/>
      <c r="AG38" s="121">
        <f>AA38-AE38</f>
        <v>0.016880952924412163</v>
      </c>
      <c r="AH38" s="126"/>
      <c r="AI38" s="125">
        <f t="shared" si="21"/>
        <v>0.016880952924412163</v>
      </c>
      <c r="AJ38" s="126"/>
      <c r="AK38" s="126"/>
      <c r="AL38" s="121">
        <f t="shared" si="32"/>
        <v>1</v>
      </c>
      <c r="AM38" s="144"/>
      <c r="AN38" s="127">
        <v>27027.027027027027</v>
      </c>
      <c r="AO38" s="127"/>
      <c r="AP38" s="121">
        <f t="shared" si="33"/>
        <v>1.11</v>
      </c>
      <c r="AQ38" s="121"/>
      <c r="AR38" s="121">
        <f t="shared" si="34"/>
        <v>-0.1100000000000001</v>
      </c>
      <c r="AS38" s="124"/>
      <c r="AT38" s="125">
        <f t="shared" si="22"/>
        <v>-0.1100000000000001</v>
      </c>
      <c r="AU38" s="120"/>
      <c r="AV38" s="115">
        <f t="shared" si="35"/>
        <v>0.0513833992094862</v>
      </c>
      <c r="AW38" s="116"/>
      <c r="AX38" s="117">
        <f t="shared" si="36"/>
        <v>0.0513833992094862</v>
      </c>
      <c r="AY38" s="115">
        <f t="shared" si="37"/>
        <v>0.13529716953940163</v>
      </c>
      <c r="AZ38" s="116"/>
      <c r="BA38" s="117">
        <f t="shared" si="38"/>
        <v>0.13529716953940163</v>
      </c>
      <c r="BB38" s="115">
        <f>AG38</f>
        <v>0.016880952924412163</v>
      </c>
      <c r="BC38" s="116"/>
      <c r="BD38" s="117">
        <f t="shared" si="40"/>
        <v>0.016880952924412163</v>
      </c>
      <c r="BE38" s="79"/>
      <c r="BF38" s="115">
        <f t="shared" si="41"/>
        <v>-0.1100000000000001</v>
      </c>
      <c r="BG38" s="116"/>
      <c r="BH38" s="117">
        <f t="shared" si="42"/>
        <v>-0.1100000000000001</v>
      </c>
    </row>
    <row r="39" spans="1:60" ht="12.75">
      <c r="A39" s="28"/>
      <c r="B39" s="108" t="s">
        <v>34</v>
      </c>
      <c r="C39" s="29">
        <f>'Input Sheet'!C39</f>
        <v>1</v>
      </c>
      <c r="D39" s="109"/>
      <c r="E39" s="109">
        <f t="shared" si="23"/>
        <v>1</v>
      </c>
      <c r="F39" s="4"/>
      <c r="G39" s="110">
        <v>118787</v>
      </c>
      <c r="H39" s="110"/>
      <c r="I39" s="109">
        <f t="shared" si="24"/>
        <v>0.2525528887841262</v>
      </c>
      <c r="J39" s="109"/>
      <c r="K39" s="109">
        <f t="shared" si="25"/>
        <v>0.7474471112158738</v>
      </c>
      <c r="L39" s="111"/>
      <c r="M39" s="112">
        <f t="shared" si="19"/>
        <v>0.7474471112158738</v>
      </c>
      <c r="N39" s="113"/>
      <c r="O39" s="108"/>
      <c r="P39" s="109">
        <f t="shared" si="26"/>
        <v>1</v>
      </c>
      <c r="Q39" s="4"/>
      <c r="R39" s="110">
        <v>133523</v>
      </c>
      <c r="S39" s="110"/>
      <c r="T39" s="109">
        <f t="shared" si="27"/>
        <v>0.22468039214217775</v>
      </c>
      <c r="U39" s="109"/>
      <c r="V39" s="109">
        <f t="shared" si="28"/>
        <v>0.7753196078578223</v>
      </c>
      <c r="W39" s="113"/>
      <c r="X39" s="112">
        <f t="shared" si="20"/>
        <v>0.7753196078578223</v>
      </c>
      <c r="Y39" s="113"/>
      <c r="Z39" s="108"/>
      <c r="AA39" s="109">
        <f t="shared" si="29"/>
        <v>1</v>
      </c>
      <c r="AB39" s="4"/>
      <c r="AC39" s="110"/>
      <c r="AD39" s="110"/>
      <c r="AE39" s="109"/>
      <c r="AF39" s="109"/>
      <c r="AG39" s="109"/>
      <c r="AH39" s="113"/>
      <c r="AI39" s="112">
        <f t="shared" si="21"/>
        <v>0</v>
      </c>
      <c r="AJ39" s="113"/>
      <c r="AK39" s="113"/>
      <c r="AL39" s="109">
        <f t="shared" si="32"/>
        <v>1</v>
      </c>
      <c r="AM39" s="4"/>
      <c r="AN39" s="114">
        <v>83333.33333333334</v>
      </c>
      <c r="AO39" s="114"/>
      <c r="AP39" s="109">
        <f t="shared" si="33"/>
        <v>0.35999999999999993</v>
      </c>
      <c r="AQ39" s="109"/>
      <c r="AR39" s="109">
        <f t="shared" si="34"/>
        <v>0.6400000000000001</v>
      </c>
      <c r="AS39" s="111"/>
      <c r="AT39" s="112">
        <f t="shared" si="22"/>
        <v>0.6400000000000001</v>
      </c>
      <c r="AU39" s="108"/>
      <c r="AV39" s="115">
        <f t="shared" si="35"/>
        <v>0.7474471112158738</v>
      </c>
      <c r="AW39" s="116"/>
      <c r="AX39" s="117">
        <f t="shared" si="36"/>
        <v>0.7474471112158738</v>
      </c>
      <c r="AY39" s="115">
        <f t="shared" si="37"/>
        <v>0.7753196078578223</v>
      </c>
      <c r="AZ39" s="116"/>
      <c r="BA39" s="117">
        <f t="shared" si="38"/>
        <v>0.7753196078578223</v>
      </c>
      <c r="BB39" s="115"/>
      <c r="BC39" s="116"/>
      <c r="BD39" s="117">
        <f t="shared" si="40"/>
        <v>0</v>
      </c>
      <c r="BE39" s="79"/>
      <c r="BF39" s="115">
        <f t="shared" si="41"/>
        <v>0.6400000000000001</v>
      </c>
      <c r="BG39" s="116"/>
      <c r="BH39" s="117">
        <f t="shared" si="42"/>
        <v>0.6400000000000001</v>
      </c>
    </row>
    <row r="40" spans="1:60" ht="12.75">
      <c r="A40" s="18" t="s">
        <v>35</v>
      </c>
      <c r="B40" s="108"/>
      <c r="C40" s="109">
        <f>SUM(C31:C39)</f>
        <v>9</v>
      </c>
      <c r="D40" s="109"/>
      <c r="E40" s="109">
        <f>SUM(E31:E39)</f>
        <v>9</v>
      </c>
      <c r="F40" s="4"/>
      <c r="G40" s="110"/>
      <c r="H40" s="110"/>
      <c r="I40" s="109">
        <f>SUM(I31:I39)</f>
        <v>11.98715494192904</v>
      </c>
      <c r="J40" s="109"/>
      <c r="K40" s="109">
        <f t="shared" si="25"/>
        <v>-2.98715494192904</v>
      </c>
      <c r="L40" s="111"/>
      <c r="M40" s="112">
        <f t="shared" si="19"/>
        <v>-0.33190610465878223</v>
      </c>
      <c r="N40" s="113"/>
      <c r="O40" s="108"/>
      <c r="P40" s="109">
        <f>SUM(P31:P39)</f>
        <v>9</v>
      </c>
      <c r="Q40" s="4"/>
      <c r="R40" s="110"/>
      <c r="S40" s="110"/>
      <c r="T40" s="109">
        <f>SUM(T31:T39)</f>
        <v>13.046934991065116</v>
      </c>
      <c r="U40" s="109"/>
      <c r="V40" s="109">
        <f t="shared" si="28"/>
        <v>-4.0469349910651164</v>
      </c>
      <c r="W40" s="113"/>
      <c r="X40" s="112">
        <f t="shared" si="20"/>
        <v>-0.44965944345167963</v>
      </c>
      <c r="Y40" s="113"/>
      <c r="Z40" s="108"/>
      <c r="AA40" s="109">
        <f>SUM(AA31:AA39)</f>
        <v>9</v>
      </c>
      <c r="AB40" s="4"/>
      <c r="AC40" s="110"/>
      <c r="AD40" s="110"/>
      <c r="AE40" s="109">
        <f>SUM(AE31:AE39)</f>
        <v>11.709388053228642</v>
      </c>
      <c r="AF40" s="109"/>
      <c r="AG40" s="109">
        <f>AA40-AE40</f>
        <v>-2.7093880532286416</v>
      </c>
      <c r="AH40" s="113"/>
      <c r="AI40" s="112">
        <f t="shared" si="21"/>
        <v>-0.30104311702540465</v>
      </c>
      <c r="AJ40" s="113"/>
      <c r="AK40" s="113"/>
      <c r="AL40" s="109">
        <f>SUM(AL31:AL39)</f>
        <v>9</v>
      </c>
      <c r="AM40" s="4"/>
      <c r="AN40" s="114">
        <v>1831.5018315018315</v>
      </c>
      <c r="AO40" s="110"/>
      <c r="AP40" s="109">
        <f>SUM(AP31:AP39)</f>
        <v>16.38</v>
      </c>
      <c r="AQ40" s="109"/>
      <c r="AR40" s="109">
        <f t="shared" si="34"/>
        <v>-7.379999999999999</v>
      </c>
      <c r="AS40" s="111"/>
      <c r="AT40" s="112">
        <f t="shared" si="22"/>
        <v>-0.8199999999999998</v>
      </c>
      <c r="AU40" s="108"/>
      <c r="AV40" s="115">
        <f>SUM(AV31:AV39)</f>
        <v>-2.987154941929039</v>
      </c>
      <c r="AW40" s="116"/>
      <c r="AX40" s="117">
        <f t="shared" si="36"/>
        <v>-0.33190610465878223</v>
      </c>
      <c r="AY40" s="115">
        <f>SUM(AY31:AY39)</f>
        <v>-4.046934991065116</v>
      </c>
      <c r="AZ40" s="116"/>
      <c r="BA40" s="117">
        <f t="shared" si="38"/>
        <v>-0.44965944345167963</v>
      </c>
      <c r="BB40" s="115">
        <f>SUM(BB31:BB39)</f>
        <v>-4.709388053228642</v>
      </c>
      <c r="BC40" s="116"/>
      <c r="BD40" s="117">
        <f t="shared" si="40"/>
        <v>-0.30104311702540465</v>
      </c>
      <c r="BE40" s="79"/>
      <c r="BF40" s="115">
        <f>SUM(BF31:BF39)</f>
        <v>-7.379999999999999</v>
      </c>
      <c r="BG40" s="116"/>
      <c r="BH40" s="117">
        <f t="shared" si="42"/>
        <v>-0.8199999999999998</v>
      </c>
    </row>
    <row r="41" spans="1:60" ht="13.5" thickBot="1">
      <c r="A41" s="32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214"/>
      <c r="AW41" s="120"/>
      <c r="AX41" s="215"/>
      <c r="AY41" s="214"/>
      <c r="AZ41" s="120"/>
      <c r="BA41" s="215"/>
      <c r="BB41" s="214"/>
      <c r="BC41" s="120"/>
      <c r="BD41" s="215"/>
      <c r="BE41" s="120"/>
      <c r="BF41" s="214"/>
      <c r="BG41" s="120"/>
      <c r="BH41" s="215"/>
    </row>
    <row r="42" spans="1:60" ht="12.75">
      <c r="A42" s="45" t="s">
        <v>36</v>
      </c>
      <c r="B42" s="154"/>
      <c r="C42" s="155"/>
      <c r="D42" s="155"/>
      <c r="E42" s="155"/>
      <c r="F42" s="156"/>
      <c r="G42" s="157"/>
      <c r="H42" s="157"/>
      <c r="I42" s="155"/>
      <c r="J42" s="155"/>
      <c r="K42" s="155"/>
      <c r="L42" s="158"/>
      <c r="M42" s="159" t="str">
        <f>IF(E42=0," ",(K42/E42))</f>
        <v> </v>
      </c>
      <c r="N42" s="160"/>
      <c r="O42" s="154"/>
      <c r="P42" s="155"/>
      <c r="Q42" s="156"/>
      <c r="R42" s="157"/>
      <c r="S42" s="157"/>
      <c r="T42" s="155"/>
      <c r="U42" s="155"/>
      <c r="V42" s="155"/>
      <c r="W42" s="160"/>
      <c r="X42" s="159" t="str">
        <f>IF(P42=0," ",(V42/P42))</f>
        <v> </v>
      </c>
      <c r="Y42" s="160"/>
      <c r="Z42" s="154"/>
      <c r="AA42" s="155"/>
      <c r="AB42" s="156"/>
      <c r="AC42" s="157"/>
      <c r="AD42" s="157"/>
      <c r="AE42" s="155"/>
      <c r="AF42" s="155"/>
      <c r="AG42" s="155"/>
      <c r="AH42" s="160"/>
      <c r="AI42" s="159" t="str">
        <f>IF(AA42=0," ",(AG42/AA42))</f>
        <v> </v>
      </c>
      <c r="AJ42" s="160"/>
      <c r="AK42" s="160"/>
      <c r="AL42" s="155"/>
      <c r="AM42" s="156"/>
      <c r="AN42" s="161"/>
      <c r="AO42" s="161"/>
      <c r="AP42" s="155"/>
      <c r="AQ42" s="155"/>
      <c r="AR42" s="155"/>
      <c r="AS42" s="158"/>
      <c r="AT42" s="159" t="str">
        <f>IF(AL42=0," ",(AR42/AL42))</f>
        <v> </v>
      </c>
      <c r="AU42" s="154"/>
      <c r="AV42" s="162"/>
      <c r="AW42" s="163"/>
      <c r="AX42" s="164"/>
      <c r="AY42" s="162"/>
      <c r="AZ42" s="163"/>
      <c r="BA42" s="164"/>
      <c r="BB42" s="162"/>
      <c r="BC42" s="163"/>
      <c r="BD42" s="164"/>
      <c r="BE42" s="86"/>
      <c r="BF42" s="162"/>
      <c r="BG42" s="163"/>
      <c r="BH42" s="164"/>
    </row>
    <row r="43" spans="1:60" ht="12.75">
      <c r="A43" s="28"/>
      <c r="B43" s="108" t="s">
        <v>37</v>
      </c>
      <c r="C43" s="29">
        <f>'Input Sheet'!C43</f>
        <v>1</v>
      </c>
      <c r="D43" s="109"/>
      <c r="E43" s="109">
        <f>C43</f>
        <v>1</v>
      </c>
      <c r="F43" s="4"/>
      <c r="G43" s="110">
        <v>9000</v>
      </c>
      <c r="H43" s="110"/>
      <c r="I43" s="109">
        <f>$AV$4/G43</f>
        <v>3.3333333333333335</v>
      </c>
      <c r="J43" s="109"/>
      <c r="K43" s="109">
        <f>E43-I43</f>
        <v>-2.3333333333333335</v>
      </c>
      <c r="L43" s="111"/>
      <c r="M43" s="112">
        <f>IF(E43=0," ",(K43/E43))</f>
        <v>-2.3333333333333335</v>
      </c>
      <c r="N43" s="113"/>
      <c r="O43" s="108"/>
      <c r="P43" s="109">
        <f>$C43</f>
        <v>1</v>
      </c>
      <c r="Q43" s="4"/>
      <c r="R43" s="110">
        <v>10038</v>
      </c>
      <c r="S43" s="110"/>
      <c r="T43" s="109">
        <f>$AV$4/R43</f>
        <v>2.9886431560071727</v>
      </c>
      <c r="U43" s="109"/>
      <c r="V43" s="109">
        <f>P43-T43</f>
        <v>-1.9886431560071727</v>
      </c>
      <c r="W43" s="113"/>
      <c r="X43" s="112">
        <f>IF(P43=0," ",(V43/P43))</f>
        <v>-1.9886431560071727</v>
      </c>
      <c r="Y43" s="113"/>
      <c r="Z43" s="108"/>
      <c r="AA43" s="109">
        <f>$C43</f>
        <v>1</v>
      </c>
      <c r="AB43" s="4"/>
      <c r="AC43" s="110">
        <v>14035.560640732265</v>
      </c>
      <c r="AD43" s="110"/>
      <c r="AE43" s="109">
        <f>$AV$4/AC43</f>
        <v>2.1374279779703076</v>
      </c>
      <c r="AF43" s="109"/>
      <c r="AG43" s="109">
        <f>AA43-AE43</f>
        <v>-1.1374279779703076</v>
      </c>
      <c r="AH43" s="113"/>
      <c r="AI43" s="112">
        <f>IF(AA43=0," ",(AG43/AA43))</f>
        <v>-1.1374279779703076</v>
      </c>
      <c r="AJ43" s="113"/>
      <c r="AK43" s="113"/>
      <c r="AL43" s="109">
        <f>C43</f>
        <v>1</v>
      </c>
      <c r="AM43" s="4"/>
      <c r="AN43" s="114">
        <v>6172.83950617284</v>
      </c>
      <c r="AO43" s="114"/>
      <c r="AP43" s="109">
        <f>$AV$4/AN43</f>
        <v>4.859999999999999</v>
      </c>
      <c r="AQ43" s="109"/>
      <c r="AR43" s="109">
        <f>AL43-AP43</f>
        <v>-3.8599999999999994</v>
      </c>
      <c r="AS43" s="111"/>
      <c r="AT43" s="112">
        <f>IF(AL43=0," ",(AR43/AL43))</f>
        <v>-3.8599999999999994</v>
      </c>
      <c r="AU43" s="108"/>
      <c r="AV43" s="115">
        <f>K43</f>
        <v>-2.3333333333333335</v>
      </c>
      <c r="AW43" s="116"/>
      <c r="AX43" s="117">
        <f>M43</f>
        <v>-2.3333333333333335</v>
      </c>
      <c r="AY43" s="115">
        <f>V43</f>
        <v>-1.9886431560071727</v>
      </c>
      <c r="AZ43" s="116"/>
      <c r="BA43" s="117">
        <f>X43</f>
        <v>-1.9886431560071727</v>
      </c>
      <c r="BB43" s="115">
        <f>AG43</f>
        <v>-1.1374279779703076</v>
      </c>
      <c r="BC43" s="116"/>
      <c r="BD43" s="117">
        <f>AI43</f>
        <v>-1.1374279779703076</v>
      </c>
      <c r="BE43" s="79"/>
      <c r="BF43" s="115">
        <f>AR43</f>
        <v>-3.8599999999999994</v>
      </c>
      <c r="BG43" s="116"/>
      <c r="BH43" s="117">
        <f>AT43</f>
        <v>-3.8599999999999994</v>
      </c>
    </row>
    <row r="44" spans="1:60" ht="12.75">
      <c r="A44" s="28"/>
      <c r="B44" s="108" t="s">
        <v>38</v>
      </c>
      <c r="C44" s="29">
        <f>'Input Sheet'!C44</f>
        <v>1</v>
      </c>
      <c r="D44" s="109"/>
      <c r="E44" s="109">
        <f>C44</f>
        <v>1</v>
      </c>
      <c r="F44" s="4"/>
      <c r="G44" s="110">
        <v>76098</v>
      </c>
      <c r="H44" s="110"/>
      <c r="I44" s="109">
        <f>$AV$4/G44</f>
        <v>0.39422849483560674</v>
      </c>
      <c r="J44" s="109"/>
      <c r="K44" s="109">
        <f>E44-I44</f>
        <v>0.6057715051643933</v>
      </c>
      <c r="L44" s="111"/>
      <c r="M44" s="112">
        <f>IF(E44=0," ",(K44/E44))</f>
        <v>0.6057715051643933</v>
      </c>
      <c r="N44" s="113"/>
      <c r="O44" s="108"/>
      <c r="P44" s="109"/>
      <c r="Q44" s="4"/>
      <c r="R44" s="110"/>
      <c r="S44" s="110"/>
      <c r="T44" s="109"/>
      <c r="U44" s="109"/>
      <c r="V44" s="109"/>
      <c r="W44" s="113"/>
      <c r="X44" s="112" t="str">
        <f>IF(P44=0," ",(V44/P44))</f>
        <v> </v>
      </c>
      <c r="Y44" s="113"/>
      <c r="Z44" s="108"/>
      <c r="AA44" s="109"/>
      <c r="AB44" s="4"/>
      <c r="AC44" s="110"/>
      <c r="AD44" s="110"/>
      <c r="AE44" s="109"/>
      <c r="AF44" s="109"/>
      <c r="AG44" s="109"/>
      <c r="AH44" s="113"/>
      <c r="AI44" s="112" t="str">
        <f>IF(AA44=0," ",(AG44/AA44))</f>
        <v> </v>
      </c>
      <c r="AJ44" s="113"/>
      <c r="AK44" s="113"/>
      <c r="AL44" s="109"/>
      <c r="AM44" s="4"/>
      <c r="AN44" s="114"/>
      <c r="AO44" s="114"/>
      <c r="AP44" s="109"/>
      <c r="AQ44" s="109"/>
      <c r="AR44" s="109"/>
      <c r="AS44" s="111"/>
      <c r="AT44" s="112" t="str">
        <f>IF(AL44=0," ",(AR44/AL44))</f>
        <v> </v>
      </c>
      <c r="AU44" s="108"/>
      <c r="AV44" s="115">
        <f>K44</f>
        <v>0.6057715051643933</v>
      </c>
      <c r="AW44" s="116"/>
      <c r="AX44" s="117">
        <f>M44</f>
        <v>0.6057715051643933</v>
      </c>
      <c r="AY44" s="115"/>
      <c r="AZ44" s="116"/>
      <c r="BA44" s="117"/>
      <c r="BB44" s="115"/>
      <c r="BC44" s="116"/>
      <c r="BD44" s="117"/>
      <c r="BE44" s="79"/>
      <c r="BF44" s="115"/>
      <c r="BG44" s="116"/>
      <c r="BH44" s="117"/>
    </row>
    <row r="45" spans="1:60" ht="12.75">
      <c r="A45" s="46" t="s">
        <v>39</v>
      </c>
      <c r="B45" s="19"/>
      <c r="C45" s="109">
        <f>SUM(C43:C44)</f>
        <v>2</v>
      </c>
      <c r="D45" s="109"/>
      <c r="E45" s="109">
        <f>SUM(E43:E44)</f>
        <v>2</v>
      </c>
      <c r="F45" s="4"/>
      <c r="G45" s="110"/>
      <c r="H45" s="110"/>
      <c r="I45" s="109">
        <f>SUM(I43:I44)</f>
        <v>3.72756182816894</v>
      </c>
      <c r="J45" s="109"/>
      <c r="K45" s="109">
        <f>E45-I45</f>
        <v>-1.7275618281689402</v>
      </c>
      <c r="L45" s="111"/>
      <c r="M45" s="112">
        <f>IF(E45=0," ",(K45/E45))</f>
        <v>-0.8637809140844701</v>
      </c>
      <c r="N45" s="113"/>
      <c r="O45" s="108"/>
      <c r="P45" s="109">
        <f>SUM(P43:P44)</f>
        <v>1</v>
      </c>
      <c r="Q45" s="4"/>
      <c r="R45" s="110"/>
      <c r="S45" s="110"/>
      <c r="T45" s="109">
        <f>SUM(T43:T44)</f>
        <v>2.9886431560071727</v>
      </c>
      <c r="U45" s="109"/>
      <c r="V45" s="109">
        <f>P45-T45</f>
        <v>-1.9886431560071727</v>
      </c>
      <c r="W45" s="113"/>
      <c r="X45" s="112">
        <f>IF(P45=0," ",(V45/P45))</f>
        <v>-1.9886431560071727</v>
      </c>
      <c r="Y45" s="113"/>
      <c r="Z45" s="108"/>
      <c r="AA45" s="109">
        <f>SUM(AA43:AA44)</f>
        <v>1</v>
      </c>
      <c r="AB45" s="4"/>
      <c r="AC45" s="110"/>
      <c r="AD45" s="110"/>
      <c r="AE45" s="109">
        <f>SUM(AE43:AE44)</f>
        <v>2.1374279779703076</v>
      </c>
      <c r="AF45" s="109"/>
      <c r="AG45" s="109">
        <f>AA45-AE45</f>
        <v>-1.1374279779703076</v>
      </c>
      <c r="AH45" s="113"/>
      <c r="AI45" s="112">
        <f>IF(AA45=0," ",(AG45/AA45))</f>
        <v>-1.1374279779703076</v>
      </c>
      <c r="AJ45" s="113"/>
      <c r="AK45" s="113"/>
      <c r="AL45" s="109">
        <f>SUM(AL43:AL44)</f>
        <v>1</v>
      </c>
      <c r="AM45" s="4"/>
      <c r="AN45" s="114">
        <v>1919.3857965451057</v>
      </c>
      <c r="AO45" s="110"/>
      <c r="AP45" s="109">
        <f>SUM(AP43:AP44)</f>
        <v>4.859999999999999</v>
      </c>
      <c r="AQ45" s="109"/>
      <c r="AR45" s="109">
        <f>AL45-AP45</f>
        <v>-3.8599999999999994</v>
      </c>
      <c r="AS45" s="111"/>
      <c r="AT45" s="112">
        <f>IF(AL45=0," ",(AR45/AL45))</f>
        <v>-3.8599999999999994</v>
      </c>
      <c r="AU45" s="108"/>
      <c r="AV45" s="115">
        <f>K45</f>
        <v>-1.7275618281689402</v>
      </c>
      <c r="AW45" s="116"/>
      <c r="AX45" s="117">
        <f>M45</f>
        <v>-0.8637809140844701</v>
      </c>
      <c r="AY45" s="115">
        <f>V45</f>
        <v>-1.9886431560071727</v>
      </c>
      <c r="AZ45" s="116"/>
      <c r="BA45" s="117">
        <f>X45</f>
        <v>-1.9886431560071727</v>
      </c>
      <c r="BB45" s="115">
        <f>AG45</f>
        <v>-1.1374279779703076</v>
      </c>
      <c r="BC45" s="116"/>
      <c r="BD45" s="117">
        <f>AI45</f>
        <v>-1.1374279779703076</v>
      </c>
      <c r="BE45" s="79"/>
      <c r="BF45" s="115">
        <f>AR45</f>
        <v>-3.8599999999999994</v>
      </c>
      <c r="BG45" s="116"/>
      <c r="BH45" s="117">
        <f>AT45</f>
        <v>-3.8599999999999994</v>
      </c>
    </row>
    <row r="46" spans="1:60" ht="12.75">
      <c r="A46" s="3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115"/>
      <c r="AW46" s="116"/>
      <c r="AX46" s="117"/>
      <c r="AY46" s="115"/>
      <c r="AZ46" s="116"/>
      <c r="BA46" s="117"/>
      <c r="BB46" s="115"/>
      <c r="BC46" s="116"/>
      <c r="BD46" s="117"/>
      <c r="BE46" s="79"/>
      <c r="BF46" s="115"/>
      <c r="BG46" s="108"/>
      <c r="BH46" s="108"/>
    </row>
    <row r="47" spans="1:60" ht="13.5" thickBot="1">
      <c r="A47" s="47" t="s">
        <v>40</v>
      </c>
      <c r="B47" s="166"/>
      <c r="C47" s="167">
        <f>C45+C40+C27+C12</f>
        <v>52</v>
      </c>
      <c r="D47" s="167"/>
      <c r="E47" s="167">
        <f>E45+E40+E27+E12</f>
        <v>52</v>
      </c>
      <c r="F47" s="168"/>
      <c r="G47" s="169"/>
      <c r="H47" s="169"/>
      <c r="I47" s="167">
        <f>I45+I40+I27+I12</f>
        <v>45.29010068684083</v>
      </c>
      <c r="J47" s="167"/>
      <c r="K47" s="167">
        <f>E47-I47</f>
        <v>6.70989931315917</v>
      </c>
      <c r="L47" s="170"/>
      <c r="M47" s="171">
        <f>IF(E47=0," ",(K47/E47))</f>
        <v>0.12903652525306095</v>
      </c>
      <c r="N47" s="172"/>
      <c r="O47" s="166"/>
      <c r="P47" s="167">
        <f>P45+P40+P27+P12</f>
        <v>51</v>
      </c>
      <c r="Q47" s="168"/>
      <c r="R47" s="169"/>
      <c r="S47" s="169"/>
      <c r="T47" s="167">
        <f>T45+T40+T27+T12</f>
        <v>40.51342526338959</v>
      </c>
      <c r="U47" s="167"/>
      <c r="V47" s="167">
        <f>P47-T47</f>
        <v>10.486574736610407</v>
      </c>
      <c r="W47" s="172"/>
      <c r="X47" s="171">
        <f>IF(P47=0," ",(V47/P47))</f>
        <v>0.20561911248255701</v>
      </c>
      <c r="Y47" s="172"/>
      <c r="Z47" s="166"/>
      <c r="AA47" s="167">
        <f>AA45+AA40+AA27+AA12</f>
        <v>51</v>
      </c>
      <c r="AB47" s="168"/>
      <c r="AC47" s="173">
        <f>BK47</f>
        <v>0</v>
      </c>
      <c r="AD47" s="169"/>
      <c r="AE47" s="167">
        <f>AE45+AE40+AE27+AE12</f>
        <v>43.86373937399935</v>
      </c>
      <c r="AF47" s="167"/>
      <c r="AG47" s="167">
        <f>AA47-AE47</f>
        <v>7.136260626000649</v>
      </c>
      <c r="AH47" s="172"/>
      <c r="AI47" s="171">
        <f>IF(AA47=0," ",(AG47/AA47))</f>
        <v>0.13992667894118918</v>
      </c>
      <c r="AJ47" s="172"/>
      <c r="AK47" s="172"/>
      <c r="AL47" s="167">
        <f>AL45+AL40+AL27+AL12</f>
        <v>51</v>
      </c>
      <c r="AM47" s="168"/>
      <c r="AN47" s="169"/>
      <c r="AO47" s="169"/>
      <c r="AP47" s="167">
        <f>AP45+AP40+AP27+AP12</f>
        <v>54.120000000000005</v>
      </c>
      <c r="AQ47" s="167"/>
      <c r="AR47" s="167">
        <f>AL47-AP47</f>
        <v>-3.1200000000000045</v>
      </c>
      <c r="AS47" s="170"/>
      <c r="AT47" s="171">
        <f>IF(AL47=0," ",(AR47/AL47))</f>
        <v>-0.06117647058823538</v>
      </c>
      <c r="AU47" s="166"/>
      <c r="AV47" s="128">
        <f>AV45+AV40+AV27+AV12</f>
        <v>6.709899313159173</v>
      </c>
      <c r="AW47" s="129"/>
      <c r="AX47" s="130">
        <f>M47</f>
        <v>0.12903652525306095</v>
      </c>
      <c r="AY47" s="128">
        <f>AY45+AY40+AY27+AY12</f>
        <v>10.48657473661041</v>
      </c>
      <c r="AZ47" s="129"/>
      <c r="BA47" s="130">
        <f>X47</f>
        <v>0.20561911248255701</v>
      </c>
      <c r="BB47" s="128">
        <f>BB45+BB40+BB27+BB12</f>
        <v>5.136260626000646</v>
      </c>
      <c r="BC47" s="129"/>
      <c r="BD47" s="130">
        <f>AI47</f>
        <v>0.13992667894118918</v>
      </c>
      <c r="BE47" s="131"/>
      <c r="BF47" s="128">
        <f>BF45+BF40+BF27+BF12</f>
        <v>-3.120000000000001</v>
      </c>
      <c r="BG47" s="129"/>
      <c r="BH47" s="130">
        <f>AT47</f>
        <v>-0.06117647058823538</v>
      </c>
    </row>
    <row r="48" spans="1:58" ht="12.75">
      <c r="A48" s="5"/>
      <c r="B48" s="5"/>
      <c r="C48" s="8"/>
      <c r="D48" s="8"/>
      <c r="E48" s="5"/>
      <c r="F48" s="5"/>
      <c r="G48" s="51"/>
      <c r="H48" s="51"/>
      <c r="I48" s="52"/>
      <c r="J48" s="52"/>
      <c r="K48" s="52"/>
      <c r="L48" s="53"/>
      <c r="M48" s="54"/>
      <c r="N48" s="5"/>
      <c r="O48" s="5"/>
      <c r="P48" s="5"/>
      <c r="Q48" s="5"/>
      <c r="R48" s="51"/>
      <c r="S48" s="51"/>
      <c r="T48" s="5"/>
      <c r="U48" s="5"/>
      <c r="V48" s="53"/>
      <c r="W48" s="5"/>
      <c r="X48" s="54"/>
      <c r="Y48" s="5"/>
      <c r="Z48" s="5"/>
      <c r="AA48" s="5"/>
      <c r="AB48" s="5"/>
      <c r="AC48" s="51"/>
      <c r="AD48" s="51"/>
      <c r="AE48" s="5"/>
      <c r="AF48" s="5"/>
      <c r="AG48" s="53"/>
      <c r="AH48" s="5"/>
      <c r="AI48" s="54"/>
      <c r="AJ48" s="5"/>
      <c r="AK48" s="5"/>
      <c r="AL48" s="8"/>
      <c r="AM48" s="8"/>
      <c r="AN48" s="55"/>
      <c r="AO48" s="55"/>
      <c r="AP48" s="5"/>
      <c r="AQ48" s="5"/>
      <c r="AR48" s="53"/>
      <c r="AS48" s="53"/>
      <c r="AT48" s="54"/>
      <c r="AU48" s="5"/>
      <c r="AV48" s="56"/>
      <c r="AW48" s="17"/>
      <c r="AX48" s="57"/>
      <c r="AY48" s="56"/>
      <c r="AZ48" s="17"/>
      <c r="BA48" s="216"/>
      <c r="BB48" s="217"/>
      <c r="BC48" s="14"/>
      <c r="BD48" s="216"/>
      <c r="BE48" s="216"/>
      <c r="BF48" s="56"/>
    </row>
  </sheetData>
  <sheetProtection/>
  <conditionalFormatting sqref="AV9:AV47 AY9:AY47 BB9:BB47 BF9:BF47">
    <cfRule type="cellIs" priority="1" dxfId="1" operator="lessThan" stopIfTrue="1">
      <formula>0</formula>
    </cfRule>
  </conditionalFormatting>
  <printOptions/>
  <pageMargins left="0.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4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" defaultRowHeight="12.75"/>
  <cols>
    <col min="1" max="1" width="2.83203125" style="0" customWidth="1"/>
    <col min="2" max="2" width="25.66015625" style="0" bestFit="1" customWidth="1"/>
    <col min="3" max="4" width="0" style="0" hidden="1" customWidth="1"/>
    <col min="5" max="5" width="9" style="0" customWidth="1"/>
    <col min="6" max="6" width="3.33203125" style="0" customWidth="1"/>
    <col min="7" max="7" width="9" style="0" customWidth="1"/>
    <col min="8" max="8" width="3.33203125" style="0" customWidth="1"/>
    <col min="9" max="9" width="9" style="0" customWidth="1"/>
    <col min="10" max="10" width="3.33203125" style="0" customWidth="1"/>
    <col min="11" max="11" width="9" style="0" customWidth="1"/>
    <col min="12" max="12" width="3.33203125" style="0" customWidth="1"/>
    <col min="13" max="13" width="9" style="0" customWidth="1"/>
    <col min="14" max="14" width="3.33203125" style="0" customWidth="1"/>
    <col min="15" max="15" width="4.16015625" style="0" customWidth="1"/>
    <col min="16" max="16" width="9" style="0" customWidth="1"/>
    <col min="17" max="17" width="3.33203125" style="0" customWidth="1"/>
    <col min="18" max="18" width="9" style="0" customWidth="1"/>
    <col min="19" max="19" width="3.33203125" style="0" customWidth="1"/>
    <col min="20" max="20" width="9" style="0" customWidth="1"/>
    <col min="21" max="21" width="3.33203125" style="0" customWidth="1"/>
    <col min="22" max="22" width="9" style="0" customWidth="1"/>
    <col min="23" max="23" width="3.33203125" style="0" customWidth="1"/>
    <col min="24" max="25" width="9" style="0" customWidth="1"/>
    <col min="26" max="26" width="3.33203125" style="0" customWidth="1"/>
    <col min="27" max="27" width="9" style="0" customWidth="1"/>
    <col min="28" max="28" width="3.33203125" style="0" customWidth="1"/>
    <col min="29" max="29" width="9" style="0" customWidth="1"/>
    <col min="30" max="30" width="3.33203125" style="0" customWidth="1"/>
    <col min="31" max="31" width="9" style="0" customWidth="1"/>
    <col min="32" max="32" width="3.33203125" style="0" customWidth="1"/>
    <col min="33" max="33" width="9" style="0" customWidth="1"/>
    <col min="34" max="34" width="3.33203125" style="0" customWidth="1"/>
    <col min="35" max="36" width="9" style="0" customWidth="1"/>
    <col min="37" max="37" width="3.33203125" style="0" customWidth="1"/>
    <col min="38" max="38" width="9" style="0" customWidth="1"/>
    <col min="39" max="39" width="3.33203125" style="0" customWidth="1"/>
    <col min="40" max="40" width="9" style="0" customWidth="1"/>
    <col min="41" max="41" width="3.33203125" style="0" customWidth="1"/>
    <col min="42" max="42" width="9" style="0" customWidth="1"/>
    <col min="43" max="43" width="3.33203125" style="0" customWidth="1"/>
    <col min="44" max="44" width="9" style="0" customWidth="1"/>
    <col min="45" max="45" width="3.33203125" style="0" customWidth="1"/>
    <col min="46" max="46" width="9" style="0" customWidth="1"/>
    <col min="47" max="47" width="3.33203125" style="0" customWidth="1"/>
    <col min="48" max="59" width="0" style="0" hidden="1" customWidth="1"/>
  </cols>
  <sheetData>
    <row r="1" spans="1:58" ht="12.75">
      <c r="A1" s="1" t="str">
        <f>'Input Sheet'!A1</f>
        <v>2002 Population Estimate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13.5" thickBot="1">
      <c r="A2" s="49"/>
      <c r="B2" s="50"/>
      <c r="C2" s="4"/>
      <c r="D2" s="8"/>
      <c r="E2" s="5"/>
      <c r="F2" s="5"/>
      <c r="G2" s="51"/>
      <c r="H2" s="51"/>
      <c r="I2" s="52"/>
      <c r="J2" s="52"/>
      <c r="K2" s="52"/>
      <c r="L2" s="53"/>
      <c r="M2" s="54"/>
      <c r="N2" s="5"/>
      <c r="O2" s="5"/>
      <c r="P2" s="5"/>
      <c r="Q2" s="5"/>
      <c r="R2" s="51"/>
      <c r="S2" s="51"/>
      <c r="T2" s="5"/>
      <c r="U2" s="5"/>
      <c r="V2" s="53"/>
      <c r="W2" s="5"/>
      <c r="X2" s="54"/>
      <c r="Y2" s="5"/>
      <c r="Z2" s="5"/>
      <c r="AA2" s="5"/>
      <c r="AB2" s="5"/>
      <c r="AC2" s="51"/>
      <c r="AD2" s="51"/>
      <c r="AE2" s="5"/>
      <c r="AF2" s="5"/>
      <c r="AG2" s="53"/>
      <c r="AH2" s="5"/>
      <c r="AI2" s="54"/>
      <c r="AJ2" s="5"/>
      <c r="AK2" s="5"/>
      <c r="AL2" s="8"/>
      <c r="AM2" s="8"/>
      <c r="AN2" s="55"/>
      <c r="AO2" s="55"/>
      <c r="AP2" s="5"/>
      <c r="AQ2" s="5"/>
      <c r="AR2" s="53"/>
      <c r="AS2" s="53"/>
      <c r="AT2" s="54"/>
      <c r="AU2" s="5"/>
      <c r="AV2" s="56"/>
      <c r="AW2" s="17"/>
      <c r="AX2" s="57"/>
      <c r="AY2" s="56"/>
      <c r="AZ2" s="17"/>
      <c r="BA2" s="58"/>
      <c r="BB2" s="56"/>
      <c r="BC2" s="17"/>
      <c r="BD2" s="58"/>
      <c r="BE2" s="58"/>
      <c r="BF2" s="56"/>
    </row>
    <row r="3" spans="1:58" ht="12.75">
      <c r="A3" s="218" t="s">
        <v>1</v>
      </c>
      <c r="B3" s="219"/>
      <c r="C3" s="219">
        <f>'Input Sheet'!C3</f>
        <v>20000</v>
      </c>
      <c r="D3" s="220"/>
      <c r="E3" s="221">
        <f>$C$3</f>
        <v>20000</v>
      </c>
      <c r="F3" s="219"/>
      <c r="G3" s="221"/>
      <c r="H3" s="221"/>
      <c r="I3" s="222"/>
      <c r="J3" s="222"/>
      <c r="K3" s="222"/>
      <c r="L3" s="219"/>
      <c r="M3" s="219"/>
      <c r="N3" s="243" t="s">
        <v>41</v>
      </c>
      <c r="O3" s="219"/>
      <c r="P3" s="221">
        <f>$C$3</f>
        <v>20000</v>
      </c>
      <c r="Q3" s="219"/>
      <c r="R3" s="221"/>
      <c r="S3" s="221"/>
      <c r="T3" s="219"/>
      <c r="U3" s="219"/>
      <c r="V3" s="219"/>
      <c r="W3" s="219"/>
      <c r="X3" s="219"/>
      <c r="Y3" s="243" t="s">
        <v>42</v>
      </c>
      <c r="Z3" s="219"/>
      <c r="AA3" s="221">
        <f>$C$3</f>
        <v>20000</v>
      </c>
      <c r="AB3" s="219"/>
      <c r="AC3" s="221"/>
      <c r="AD3" s="221"/>
      <c r="AE3" s="219"/>
      <c r="AF3" s="219"/>
      <c r="AG3" s="219"/>
      <c r="AH3" s="219"/>
      <c r="AI3" s="219"/>
      <c r="AJ3" s="243" t="s">
        <v>67</v>
      </c>
      <c r="AK3" s="219"/>
      <c r="AL3" s="221">
        <f>$C$3</f>
        <v>20000</v>
      </c>
      <c r="AM3" s="220"/>
      <c r="AN3" s="224"/>
      <c r="AO3" s="224"/>
      <c r="AP3" s="219"/>
      <c r="AQ3" s="219"/>
      <c r="AR3" s="219"/>
      <c r="AS3" s="219"/>
      <c r="AT3" s="219"/>
      <c r="AU3" s="243" t="s">
        <v>44</v>
      </c>
      <c r="AV3" s="66">
        <f>$C$3</f>
        <v>20000</v>
      </c>
      <c r="AW3" s="67"/>
      <c r="AX3" s="68">
        <f>$AV3</f>
        <v>20000</v>
      </c>
      <c r="AY3" s="56"/>
      <c r="AZ3" s="67"/>
      <c r="BA3" s="67"/>
      <c r="BB3" s="56"/>
      <c r="BC3" s="67"/>
      <c r="BD3" s="67"/>
      <c r="BE3" s="67"/>
      <c r="BF3" s="56"/>
    </row>
    <row r="4" spans="1:58" ht="13.5" thickBot="1">
      <c r="A4" s="244" t="s">
        <v>3</v>
      </c>
      <c r="B4" s="69"/>
      <c r="C4" s="69">
        <f>'Input Sheet'!C4</f>
        <v>30000</v>
      </c>
      <c r="D4" s="70"/>
      <c r="E4" s="70">
        <f>$C$4</f>
        <v>30000</v>
      </c>
      <c r="F4" s="71" t="s">
        <v>45</v>
      </c>
      <c r="G4" s="72"/>
      <c r="H4" s="72"/>
      <c r="I4" s="73"/>
      <c r="J4" s="73"/>
      <c r="K4" s="73"/>
      <c r="L4" s="72"/>
      <c r="M4" s="72"/>
      <c r="N4" s="234"/>
      <c r="O4" s="69"/>
      <c r="P4" s="70">
        <f>$C$4</f>
        <v>30000</v>
      </c>
      <c r="Q4" s="71" t="s">
        <v>45</v>
      </c>
      <c r="R4" s="72"/>
      <c r="S4" s="72"/>
      <c r="T4" s="73"/>
      <c r="U4" s="73"/>
      <c r="V4" s="73"/>
      <c r="W4" s="72"/>
      <c r="X4" s="72"/>
      <c r="Y4" s="234"/>
      <c r="Z4" s="69"/>
      <c r="AA4" s="70">
        <f>$C$4</f>
        <v>30000</v>
      </c>
      <c r="AB4" s="71" t="s">
        <v>45</v>
      </c>
      <c r="AC4" s="72"/>
      <c r="AD4" s="72"/>
      <c r="AE4" s="73"/>
      <c r="AF4" s="73"/>
      <c r="AG4" s="73"/>
      <c r="AH4" s="72"/>
      <c r="AI4" s="72"/>
      <c r="AJ4" s="234"/>
      <c r="AK4" s="69"/>
      <c r="AL4" s="70">
        <f>$C$4</f>
        <v>30000</v>
      </c>
      <c r="AM4" s="71" t="s">
        <v>46</v>
      </c>
      <c r="AN4" s="72"/>
      <c r="AO4" s="72"/>
      <c r="AP4" s="73"/>
      <c r="AQ4" s="73"/>
      <c r="AR4" s="73"/>
      <c r="AS4" s="72"/>
      <c r="AT4" s="72"/>
      <c r="AU4" s="234"/>
      <c r="AV4" s="74">
        <f>$C$4</f>
        <v>30000</v>
      </c>
      <c r="AW4" s="75"/>
      <c r="AX4" s="68">
        <f>$AV4</f>
        <v>30000</v>
      </c>
      <c r="AY4" s="56"/>
      <c r="AZ4" s="75"/>
      <c r="BA4" s="75"/>
      <c r="BB4" s="56"/>
      <c r="BC4" s="75"/>
      <c r="BD4" s="75"/>
      <c r="BE4" s="67"/>
      <c r="BF4" s="56"/>
    </row>
    <row r="5" spans="1:58" ht="12.75">
      <c r="A5" s="18"/>
      <c r="B5" s="19"/>
      <c r="C5" s="20"/>
      <c r="D5" s="20"/>
      <c r="E5" s="20" t="s">
        <v>47</v>
      </c>
      <c r="F5" s="20"/>
      <c r="G5" s="19"/>
      <c r="H5" s="76" t="s">
        <v>41</v>
      </c>
      <c r="I5" s="77"/>
      <c r="J5" s="77"/>
      <c r="K5" s="77" t="s">
        <v>48</v>
      </c>
      <c r="L5" s="78"/>
      <c r="M5" s="79" t="s">
        <v>49</v>
      </c>
      <c r="N5" s="235"/>
      <c r="O5" s="19"/>
      <c r="P5" s="20" t="s">
        <v>47</v>
      </c>
      <c r="Q5" s="20"/>
      <c r="R5" s="19"/>
      <c r="S5" s="76" t="s">
        <v>42</v>
      </c>
      <c r="T5" s="76"/>
      <c r="U5" s="76"/>
      <c r="V5" s="78" t="s">
        <v>48</v>
      </c>
      <c r="W5" s="78"/>
      <c r="X5" s="79" t="s">
        <v>49</v>
      </c>
      <c r="Y5" s="235"/>
      <c r="Z5" s="19"/>
      <c r="AA5" s="20" t="s">
        <v>47</v>
      </c>
      <c r="AB5" s="20"/>
      <c r="AC5" s="19"/>
      <c r="AD5" s="76" t="s">
        <v>50</v>
      </c>
      <c r="AE5" s="76"/>
      <c r="AF5" s="76"/>
      <c r="AG5" s="78" t="s">
        <v>48</v>
      </c>
      <c r="AH5" s="78"/>
      <c r="AI5" s="79" t="s">
        <v>49</v>
      </c>
      <c r="AJ5" s="235"/>
      <c r="AK5" s="78"/>
      <c r="AL5" s="20" t="s">
        <v>47</v>
      </c>
      <c r="AM5" s="20"/>
      <c r="AN5" s="19"/>
      <c r="AO5" s="80" t="s">
        <v>51</v>
      </c>
      <c r="AP5" s="80"/>
      <c r="AQ5" s="76"/>
      <c r="AR5" s="78" t="s">
        <v>48</v>
      </c>
      <c r="AS5" s="78"/>
      <c r="AT5" s="79" t="s">
        <v>49</v>
      </c>
      <c r="AU5" s="251"/>
      <c r="AV5" s="250" t="s">
        <v>52</v>
      </c>
      <c r="AW5" s="82"/>
      <c r="AX5" s="83"/>
      <c r="AY5" s="84"/>
      <c r="AZ5" s="82"/>
      <c r="BA5" s="83"/>
      <c r="BB5" s="84"/>
      <c r="BC5" s="82"/>
      <c r="BD5" s="85"/>
      <c r="BE5" s="86"/>
      <c r="BF5" s="87" t="s">
        <v>53</v>
      </c>
    </row>
    <row r="6" spans="1:58" ht="13.5" thickBot="1">
      <c r="A6" s="31" t="s">
        <v>5</v>
      </c>
      <c r="B6" s="180"/>
      <c r="C6" s="245"/>
      <c r="D6" s="245"/>
      <c r="E6" s="245" t="s">
        <v>54</v>
      </c>
      <c r="F6" s="245"/>
      <c r="G6" s="246" t="s">
        <v>55</v>
      </c>
      <c r="H6" s="246"/>
      <c r="I6" s="247" t="s">
        <v>56</v>
      </c>
      <c r="J6" s="247"/>
      <c r="K6" s="247" t="s">
        <v>57</v>
      </c>
      <c r="L6" s="248"/>
      <c r="M6" s="131" t="s">
        <v>58</v>
      </c>
      <c r="N6" s="249"/>
      <c r="O6" s="180"/>
      <c r="P6" s="245" t="s">
        <v>54</v>
      </c>
      <c r="Q6" s="245"/>
      <c r="R6" s="246" t="s">
        <v>55</v>
      </c>
      <c r="S6" s="246"/>
      <c r="T6" s="246" t="s">
        <v>56</v>
      </c>
      <c r="U6" s="246"/>
      <c r="V6" s="248" t="s">
        <v>57</v>
      </c>
      <c r="W6" s="248"/>
      <c r="X6" s="131" t="s">
        <v>58</v>
      </c>
      <c r="Y6" s="249"/>
      <c r="Z6" s="180"/>
      <c r="AA6" s="245" t="s">
        <v>54</v>
      </c>
      <c r="AB6" s="245"/>
      <c r="AC6" s="246" t="s">
        <v>55</v>
      </c>
      <c r="AD6" s="246"/>
      <c r="AE6" s="246" t="s">
        <v>56</v>
      </c>
      <c r="AF6" s="246"/>
      <c r="AG6" s="248" t="s">
        <v>57</v>
      </c>
      <c r="AH6" s="248"/>
      <c r="AI6" s="131" t="s">
        <v>58</v>
      </c>
      <c r="AJ6" s="249"/>
      <c r="AK6" s="248"/>
      <c r="AL6" s="245" t="s">
        <v>54</v>
      </c>
      <c r="AM6" s="245"/>
      <c r="AN6" s="246" t="s">
        <v>59</v>
      </c>
      <c r="AO6" s="246"/>
      <c r="AP6" s="246" t="s">
        <v>56</v>
      </c>
      <c r="AQ6" s="246"/>
      <c r="AR6" s="248" t="s">
        <v>57</v>
      </c>
      <c r="AS6" s="248"/>
      <c r="AT6" s="131" t="s">
        <v>58</v>
      </c>
      <c r="AU6" s="252"/>
      <c r="AV6" s="88"/>
      <c r="AW6" s="20"/>
      <c r="AX6" s="79"/>
      <c r="AY6" s="88"/>
      <c r="AZ6" s="20"/>
      <c r="BA6" s="79"/>
      <c r="BB6" s="88"/>
      <c r="BC6" s="20"/>
      <c r="BD6" s="79"/>
      <c r="BE6" s="79"/>
      <c r="BF6" s="89"/>
    </row>
    <row r="7" spans="1:58" ht="12.75">
      <c r="A7" s="2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23"/>
      <c r="O7" s="90"/>
      <c r="P7" s="90"/>
      <c r="Q7" s="90"/>
      <c r="R7" s="90"/>
      <c r="S7" s="90"/>
      <c r="T7" s="90"/>
      <c r="U7" s="90"/>
      <c r="V7" s="90"/>
      <c r="W7" s="90"/>
      <c r="X7" s="90"/>
      <c r="Y7" s="23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23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23"/>
      <c r="AV7" s="253" t="s">
        <v>41</v>
      </c>
      <c r="AW7" s="92"/>
      <c r="AX7" s="93"/>
      <c r="AY7" s="91" t="s">
        <v>60</v>
      </c>
      <c r="AZ7" s="92"/>
      <c r="BA7" s="93"/>
      <c r="BB7" s="91" t="s">
        <v>61</v>
      </c>
      <c r="BC7" s="92"/>
      <c r="BD7" s="93"/>
      <c r="BE7" s="94"/>
      <c r="BF7" s="95" t="s">
        <v>62</v>
      </c>
    </row>
    <row r="8" spans="1:58" ht="12.75">
      <c r="A8" s="25" t="s">
        <v>6</v>
      </c>
      <c r="B8" s="96"/>
      <c r="C8" s="97"/>
      <c r="D8" s="97"/>
      <c r="E8" s="96"/>
      <c r="F8" s="96"/>
      <c r="G8" s="98"/>
      <c r="H8" s="98"/>
      <c r="I8" s="99"/>
      <c r="J8" s="99"/>
      <c r="K8" s="99"/>
      <c r="L8" s="100"/>
      <c r="M8" s="101"/>
      <c r="N8" s="236"/>
      <c r="O8" s="96"/>
      <c r="P8" s="96"/>
      <c r="Q8" s="96"/>
      <c r="R8" s="98"/>
      <c r="S8" s="98"/>
      <c r="T8" s="96"/>
      <c r="U8" s="96"/>
      <c r="V8" s="100"/>
      <c r="W8" s="96"/>
      <c r="X8" s="101"/>
      <c r="Y8" s="236"/>
      <c r="Z8" s="96"/>
      <c r="AA8" s="96"/>
      <c r="AB8" s="96"/>
      <c r="AC8" s="98"/>
      <c r="AD8" s="98"/>
      <c r="AE8" s="96"/>
      <c r="AF8" s="96"/>
      <c r="AG8" s="100"/>
      <c r="AH8" s="96"/>
      <c r="AI8" s="101"/>
      <c r="AJ8" s="236"/>
      <c r="AK8" s="96"/>
      <c r="AL8" s="97"/>
      <c r="AM8" s="97"/>
      <c r="AN8" s="102"/>
      <c r="AO8" s="102"/>
      <c r="AP8" s="96"/>
      <c r="AQ8" s="96"/>
      <c r="AR8" s="100"/>
      <c r="AS8" s="100"/>
      <c r="AT8" s="101"/>
      <c r="AU8" s="236"/>
      <c r="AV8" s="254" t="s">
        <v>63</v>
      </c>
      <c r="AW8" s="104"/>
      <c r="AX8" s="105" t="s">
        <v>64</v>
      </c>
      <c r="AY8" s="103" t="s">
        <v>63</v>
      </c>
      <c r="AZ8" s="104"/>
      <c r="BA8" s="105" t="s">
        <v>64</v>
      </c>
      <c r="BB8" s="103" t="s">
        <v>63</v>
      </c>
      <c r="BC8" s="104"/>
      <c r="BD8" s="105" t="s">
        <v>64</v>
      </c>
      <c r="BE8" s="106"/>
      <c r="BF8" s="107" t="s">
        <v>63</v>
      </c>
    </row>
    <row r="9" spans="1:58" ht="12.75">
      <c r="A9" s="28"/>
      <c r="B9" s="108" t="s">
        <v>7</v>
      </c>
      <c r="C9" s="29">
        <f>'Input Sheet'!C9</f>
        <v>10</v>
      </c>
      <c r="D9" s="109"/>
      <c r="E9" s="109">
        <f>C9</f>
        <v>10</v>
      </c>
      <c r="F9" s="4"/>
      <c r="G9" s="110">
        <v>2923</v>
      </c>
      <c r="H9" s="110"/>
      <c r="I9" s="109">
        <f>$AV$4/G9</f>
        <v>10.263427984946972</v>
      </c>
      <c r="J9" s="109"/>
      <c r="K9" s="109">
        <f>E9-I9</f>
        <v>-0.26342798494697206</v>
      </c>
      <c r="L9" s="111"/>
      <c r="M9" s="112">
        <f>IF(E9=0," ",(K9/E9))</f>
        <v>-0.026342798494697207</v>
      </c>
      <c r="N9" s="237"/>
      <c r="O9" s="108"/>
      <c r="P9" s="109">
        <f>$C9</f>
        <v>10</v>
      </c>
      <c r="Q9" s="4"/>
      <c r="R9" s="110">
        <v>2970</v>
      </c>
      <c r="S9" s="110"/>
      <c r="T9" s="109">
        <f>$AV$4/R9</f>
        <v>10.1010101010101</v>
      </c>
      <c r="U9" s="109"/>
      <c r="V9" s="109">
        <f>P9-T9</f>
        <v>-0.10101010101010033</v>
      </c>
      <c r="W9" s="113"/>
      <c r="X9" s="112">
        <f>IF(P9=0," ",(V9/P9))</f>
        <v>-0.010101010101010032</v>
      </c>
      <c r="Y9" s="242"/>
      <c r="Z9" s="108"/>
      <c r="AA9" s="109">
        <f>$C9</f>
        <v>10</v>
      </c>
      <c r="AB9" s="4"/>
      <c r="AC9" s="110">
        <v>2359.9615236629475</v>
      </c>
      <c r="AD9" s="110"/>
      <c r="AE9" s="109">
        <f>$AV$4/AC9</f>
        <v>12.712071658454986</v>
      </c>
      <c r="AF9" s="109"/>
      <c r="AG9" s="109">
        <f>AA9-AE9</f>
        <v>-2.7120716584549864</v>
      </c>
      <c r="AH9" s="113"/>
      <c r="AI9" s="112">
        <f>IF(AA9=0," ",(AG9/AA9))</f>
        <v>-0.27120716584549864</v>
      </c>
      <c r="AJ9" s="242"/>
      <c r="AK9" s="113"/>
      <c r="AL9" s="109">
        <f>C9</f>
        <v>10</v>
      </c>
      <c r="AM9" s="4"/>
      <c r="AN9" s="114">
        <v>3610.1083032490974</v>
      </c>
      <c r="AO9" s="114"/>
      <c r="AP9" s="109">
        <f>$AV$4/AN9</f>
        <v>8.31</v>
      </c>
      <c r="AQ9" s="109"/>
      <c r="AR9" s="109">
        <f>AL9-AP9</f>
        <v>1.6899999999999995</v>
      </c>
      <c r="AS9" s="111"/>
      <c r="AT9" s="112">
        <f>IF(AL9=0," ",(AR9/AL9))</f>
        <v>0.16899999999999996</v>
      </c>
      <c r="AU9" s="242"/>
      <c r="AV9" s="88">
        <f>I9</f>
        <v>10.263427984946972</v>
      </c>
      <c r="AW9" s="116"/>
      <c r="AX9" s="117">
        <f>M9</f>
        <v>-0.026342798494697207</v>
      </c>
      <c r="AY9" s="115">
        <f>T9</f>
        <v>10.1010101010101</v>
      </c>
      <c r="AZ9" s="116"/>
      <c r="BA9" s="117">
        <f>X9</f>
        <v>-0.010101010101010032</v>
      </c>
      <c r="BB9" s="118">
        <f>AE9</f>
        <v>12.712071658454986</v>
      </c>
      <c r="BC9" s="116"/>
      <c r="BD9" s="117">
        <f>AI9</f>
        <v>-0.27120716584549864</v>
      </c>
      <c r="BE9" s="79"/>
      <c r="BF9" s="119">
        <f>AP9</f>
        <v>8.31</v>
      </c>
    </row>
    <row r="10" spans="1:58" ht="12.75">
      <c r="A10" s="28"/>
      <c r="B10" s="108" t="s">
        <v>9</v>
      </c>
      <c r="C10" s="29">
        <f>'Input Sheet'!C10</f>
        <v>10</v>
      </c>
      <c r="D10" s="109"/>
      <c r="E10" s="109">
        <f>C10</f>
        <v>10</v>
      </c>
      <c r="F10" s="4"/>
      <c r="G10" s="110">
        <v>3466</v>
      </c>
      <c r="H10" s="110"/>
      <c r="I10" s="109">
        <f>$AV$4/G10</f>
        <v>8.655510675129833</v>
      </c>
      <c r="J10" s="109"/>
      <c r="K10" s="109">
        <f>E10-I10</f>
        <v>1.3444893248701675</v>
      </c>
      <c r="L10" s="111"/>
      <c r="M10" s="112">
        <f>IF(E10=0," ",(K10/E10))</f>
        <v>0.13444893248701675</v>
      </c>
      <c r="N10" s="237"/>
      <c r="O10" s="108"/>
      <c r="P10" s="109">
        <f>$C10</f>
        <v>10</v>
      </c>
      <c r="Q10" s="4"/>
      <c r="R10" s="110">
        <v>5668</v>
      </c>
      <c r="S10" s="110"/>
      <c r="T10" s="109">
        <f>$AV$4/R10</f>
        <v>5.292872265349329</v>
      </c>
      <c r="U10" s="109"/>
      <c r="V10" s="109">
        <f>P10-T10</f>
        <v>4.707127734650671</v>
      </c>
      <c r="W10" s="113"/>
      <c r="X10" s="112">
        <f>IF(P10=0," ",(V10/P10))</f>
        <v>0.47071277346506707</v>
      </c>
      <c r="Y10" s="242"/>
      <c r="Z10" s="108"/>
      <c r="AA10" s="109">
        <f>$C10</f>
        <v>10</v>
      </c>
      <c r="AB10" s="4"/>
      <c r="AC10" s="110">
        <v>5015.159443990188</v>
      </c>
      <c r="AD10" s="110"/>
      <c r="AE10" s="109">
        <f>$AV$4/AC10</f>
        <v>5.981863654594247</v>
      </c>
      <c r="AF10" s="109"/>
      <c r="AG10" s="109">
        <f>AA10-AE10</f>
        <v>4.018136345405753</v>
      </c>
      <c r="AH10" s="113"/>
      <c r="AI10" s="112">
        <f>IF(AA10=0," ",(AG10/AA10))</f>
        <v>0.4018136345405753</v>
      </c>
      <c r="AJ10" s="242"/>
      <c r="AK10" s="113"/>
      <c r="AL10" s="109">
        <f>C10+C19+C21+C22+C23+C26</f>
        <v>15</v>
      </c>
      <c r="AM10" s="4" t="s">
        <v>65</v>
      </c>
      <c r="AN10" s="114">
        <v>2341.9203747072597</v>
      </c>
      <c r="AO10" s="114"/>
      <c r="AP10" s="109">
        <f>$AV$4/AN10</f>
        <v>12.81</v>
      </c>
      <c r="AQ10" s="109"/>
      <c r="AR10" s="109">
        <f>AL10-AP10</f>
        <v>2.1899999999999995</v>
      </c>
      <c r="AS10" s="111"/>
      <c r="AT10" s="112">
        <f>IF(AL10=0," ",(AR10/AL10))</f>
        <v>0.14599999999999996</v>
      </c>
      <c r="AU10" s="242"/>
      <c r="AV10" s="88">
        <f>I10</f>
        <v>8.655510675129833</v>
      </c>
      <c r="AW10" s="116"/>
      <c r="AX10" s="117">
        <f>M10</f>
        <v>0.13444893248701675</v>
      </c>
      <c r="AY10" s="115">
        <f>T10</f>
        <v>5.292872265349329</v>
      </c>
      <c r="AZ10" s="116"/>
      <c r="BA10" s="117">
        <f>X10</f>
        <v>0.47071277346506707</v>
      </c>
      <c r="BB10" s="118">
        <f>AE10</f>
        <v>5.981863654594247</v>
      </c>
      <c r="BC10" s="116"/>
      <c r="BD10" s="117">
        <f>AI10</f>
        <v>0.4018136345405753</v>
      </c>
      <c r="BE10" s="79"/>
      <c r="BF10" s="119">
        <f>AP10</f>
        <v>12.81</v>
      </c>
    </row>
    <row r="11" spans="1:58" ht="12.75">
      <c r="A11" s="28"/>
      <c r="B11" s="108" t="s">
        <v>10</v>
      </c>
      <c r="C11" s="29">
        <f>'Input Sheet'!C11</f>
        <v>10</v>
      </c>
      <c r="D11" s="109"/>
      <c r="E11" s="109">
        <f>C11</f>
        <v>10</v>
      </c>
      <c r="F11" s="4"/>
      <c r="G11" s="110">
        <v>6690</v>
      </c>
      <c r="H11" s="110"/>
      <c r="I11" s="109">
        <f>$AV$4/G11</f>
        <v>4.484304932735426</v>
      </c>
      <c r="J11" s="109"/>
      <c r="K11" s="109">
        <f>E11-I11</f>
        <v>5.515695067264574</v>
      </c>
      <c r="L11" s="111"/>
      <c r="M11" s="112">
        <f>IF(E11=0," ",(K11/E11))</f>
        <v>0.5515695067264574</v>
      </c>
      <c r="N11" s="237"/>
      <c r="O11" s="108"/>
      <c r="P11" s="109">
        <f>$C11</f>
        <v>10</v>
      </c>
      <c r="Q11" s="4"/>
      <c r="R11" s="110">
        <v>7758</v>
      </c>
      <c r="S11" s="110"/>
      <c r="T11" s="109">
        <f>$AV$4/R11</f>
        <v>3.8669760247486464</v>
      </c>
      <c r="U11" s="109"/>
      <c r="V11" s="109">
        <f>P11-T11</f>
        <v>6.133023975251353</v>
      </c>
      <c r="W11" s="113"/>
      <c r="X11" s="112">
        <f>IF(P11=0," ",(V11/P11))</f>
        <v>0.6133023975251353</v>
      </c>
      <c r="Y11" s="242"/>
      <c r="Z11" s="108"/>
      <c r="AA11" s="109">
        <f>$C11</f>
        <v>10</v>
      </c>
      <c r="AB11" s="4"/>
      <c r="AC11" s="110">
        <v>6469.978902953587</v>
      </c>
      <c r="AD11" s="110"/>
      <c r="AE11" s="109">
        <f>$AV$4/AC11</f>
        <v>4.636800281729637</v>
      </c>
      <c r="AF11" s="109"/>
      <c r="AG11" s="109">
        <f>AA11-AE11</f>
        <v>5.363199718270363</v>
      </c>
      <c r="AH11" s="113"/>
      <c r="AI11" s="112">
        <f>IF(AA11=0," ",(AG11/AA11))</f>
        <v>0.5363199718270363</v>
      </c>
      <c r="AJ11" s="242"/>
      <c r="AK11" s="113"/>
      <c r="AL11" s="109">
        <f>C11</f>
        <v>10</v>
      </c>
      <c r="AM11" s="4"/>
      <c r="AN11" s="114">
        <v>5494.505494505494</v>
      </c>
      <c r="AO11" s="114"/>
      <c r="AP11" s="109">
        <f>$AV$4/AN11</f>
        <v>5.46</v>
      </c>
      <c r="AQ11" s="109"/>
      <c r="AR11" s="109">
        <f>AL11-AP11</f>
        <v>4.54</v>
      </c>
      <c r="AS11" s="111"/>
      <c r="AT11" s="112">
        <f>IF(AL11=0," ",(AR11/AL11))</f>
        <v>0.454</v>
      </c>
      <c r="AU11" s="242"/>
      <c r="AV11" s="88">
        <f>I11</f>
        <v>4.484304932735426</v>
      </c>
      <c r="AW11" s="116"/>
      <c r="AX11" s="117">
        <f>M11</f>
        <v>0.5515695067264574</v>
      </c>
      <c r="AY11" s="115">
        <f>T11</f>
        <v>3.8669760247486464</v>
      </c>
      <c r="AZ11" s="116"/>
      <c r="BA11" s="117">
        <f>X11</f>
        <v>0.6133023975251353</v>
      </c>
      <c r="BB11" s="118">
        <f>AE11</f>
        <v>4.636800281729637</v>
      </c>
      <c r="BC11" s="116"/>
      <c r="BD11" s="117">
        <f>AI11</f>
        <v>0.5363199718270363</v>
      </c>
      <c r="BE11" s="79"/>
      <c r="BF11" s="119">
        <f>AP11</f>
        <v>5.46</v>
      </c>
    </row>
    <row r="12" spans="1:58" ht="13.5" thickBot="1">
      <c r="A12" s="31" t="s">
        <v>11</v>
      </c>
      <c r="B12" s="120"/>
      <c r="C12" s="121">
        <f>SUM(C9:C11)</f>
        <v>30</v>
      </c>
      <c r="D12" s="121"/>
      <c r="E12" s="121">
        <f>SUM(E9:E11)</f>
        <v>30</v>
      </c>
      <c r="F12" s="122"/>
      <c r="G12" s="123"/>
      <c r="H12" s="123"/>
      <c r="I12" s="121">
        <f>SUM(I9:I11)</f>
        <v>23.40324359281223</v>
      </c>
      <c r="J12" s="121"/>
      <c r="K12" s="121">
        <f>E12-I12</f>
        <v>6.596756407187769</v>
      </c>
      <c r="L12" s="124"/>
      <c r="M12" s="125">
        <f>IF(E12=0," ",(K12/E12))</f>
        <v>0.2198918802395923</v>
      </c>
      <c r="N12" s="238"/>
      <c r="O12" s="120"/>
      <c r="P12" s="121">
        <f>SUM(P9:P11)</f>
        <v>30</v>
      </c>
      <c r="Q12" s="122"/>
      <c r="R12" s="123"/>
      <c r="S12" s="123"/>
      <c r="T12" s="121">
        <f>SUM(T9:T11)</f>
        <v>19.260858391108076</v>
      </c>
      <c r="U12" s="121"/>
      <c r="V12" s="121">
        <f>P12-T12</f>
        <v>10.739141608891924</v>
      </c>
      <c r="W12" s="126"/>
      <c r="X12" s="125">
        <f>IF(P12=0," ",(V12/P12))</f>
        <v>0.35797138696306413</v>
      </c>
      <c r="Y12" s="206"/>
      <c r="Z12" s="120"/>
      <c r="AA12" s="121">
        <f>SUM(AA9:AA11)</f>
        <v>30</v>
      </c>
      <c r="AB12" s="122"/>
      <c r="AC12" s="123"/>
      <c r="AD12" s="123"/>
      <c r="AE12" s="121">
        <f>SUM(AE9:AE11)</f>
        <v>23.330735594778872</v>
      </c>
      <c r="AF12" s="121"/>
      <c r="AG12" s="121">
        <f>AA12-AE12</f>
        <v>6.669264405221128</v>
      </c>
      <c r="AH12" s="126"/>
      <c r="AI12" s="125">
        <f>IF(AA12=0," ",(AG12/AA12))</f>
        <v>0.22230881350737092</v>
      </c>
      <c r="AJ12" s="206"/>
      <c r="AK12" s="126"/>
      <c r="AL12" s="121">
        <f>SUM(AL9:AL11)</f>
        <v>35</v>
      </c>
      <c r="AM12" s="122"/>
      <c r="AN12" s="127">
        <v>1128.668171557562</v>
      </c>
      <c r="AO12" s="123"/>
      <c r="AP12" s="121">
        <f>SUM(AP9:AP11)</f>
        <v>26.580000000000002</v>
      </c>
      <c r="AQ12" s="121"/>
      <c r="AR12" s="121">
        <f>AL12-AP12</f>
        <v>8.419999999999998</v>
      </c>
      <c r="AS12" s="124"/>
      <c r="AT12" s="125">
        <f>IF(AL12=0," ",(AR12/AL12))</f>
        <v>0.24057142857142852</v>
      </c>
      <c r="AU12" s="206"/>
      <c r="AV12" s="255">
        <f>SUM(AV9:AV11)</f>
        <v>23.40324359281223</v>
      </c>
      <c r="AW12" s="129"/>
      <c r="AX12" s="130">
        <f>M12</f>
        <v>0.2198918802395923</v>
      </c>
      <c r="AY12" s="128">
        <f>SUM(AY9:AY11)</f>
        <v>19.260858391108076</v>
      </c>
      <c r="AZ12" s="129"/>
      <c r="BA12" s="130">
        <f>X12</f>
        <v>0.35797138696306413</v>
      </c>
      <c r="BB12" s="128">
        <f>SUM(BB9:BB11)</f>
        <v>23.330735594778872</v>
      </c>
      <c r="BC12" s="129"/>
      <c r="BD12" s="130">
        <f>AI12</f>
        <v>0.22230881350737092</v>
      </c>
      <c r="BE12" s="131"/>
      <c r="BF12" s="132">
        <f>SUM(BF9:BF11)</f>
        <v>26.580000000000002</v>
      </c>
    </row>
    <row r="13" spans="1:58" ht="13.5" thickBot="1">
      <c r="A13" s="3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36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36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36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36"/>
      <c r="AV13" s="133"/>
      <c r="AW13" s="133"/>
      <c r="AX13" s="133"/>
      <c r="AY13" s="133"/>
      <c r="AZ13" s="133"/>
      <c r="BA13" s="133"/>
      <c r="BB13" s="133"/>
      <c r="BC13" s="133"/>
      <c r="BD13" s="133"/>
      <c r="BE13" s="108"/>
      <c r="BF13" s="36"/>
    </row>
    <row r="14" spans="1:58" ht="12.75">
      <c r="A14" s="21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23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23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23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23"/>
      <c r="AV14" s="253" t="s">
        <v>41</v>
      </c>
      <c r="AW14" s="92"/>
      <c r="AX14" s="93"/>
      <c r="AY14" s="91" t="s">
        <v>60</v>
      </c>
      <c r="AZ14" s="92"/>
      <c r="BA14" s="93"/>
      <c r="BB14" s="91" t="s">
        <v>61</v>
      </c>
      <c r="BC14" s="92"/>
      <c r="BD14" s="93"/>
      <c r="BE14" s="94"/>
      <c r="BF14" s="95" t="s">
        <v>62</v>
      </c>
    </row>
    <row r="15" spans="1:58" ht="12.75">
      <c r="A15" s="25" t="s">
        <v>12</v>
      </c>
      <c r="B15" s="96"/>
      <c r="C15" s="134"/>
      <c r="D15" s="134"/>
      <c r="E15" s="134"/>
      <c r="F15" s="135"/>
      <c r="G15" s="98"/>
      <c r="H15" s="98"/>
      <c r="I15" s="134"/>
      <c r="J15" s="134"/>
      <c r="K15" s="99"/>
      <c r="L15" s="100"/>
      <c r="M15" s="101"/>
      <c r="N15" s="236"/>
      <c r="O15" s="96"/>
      <c r="P15" s="134"/>
      <c r="Q15" s="135"/>
      <c r="R15" s="98"/>
      <c r="S15" s="98"/>
      <c r="T15" s="134"/>
      <c r="U15" s="134"/>
      <c r="V15" s="99"/>
      <c r="W15" s="96"/>
      <c r="X15" s="136" t="str">
        <f aca="true" t="shared" si="0" ref="X15:X27">IF(P15=0," ",(V15/P15))</f>
        <v> </v>
      </c>
      <c r="Y15" s="236"/>
      <c r="Z15" s="96"/>
      <c r="AA15" s="134"/>
      <c r="AB15" s="135"/>
      <c r="AC15" s="98"/>
      <c r="AD15" s="98"/>
      <c r="AE15" s="134"/>
      <c r="AF15" s="134"/>
      <c r="AG15" s="99"/>
      <c r="AH15" s="96"/>
      <c r="AI15" s="136" t="str">
        <f aca="true" t="shared" si="1" ref="AI15:AI27">IF(AA15=0," ",(AG15/AA15))</f>
        <v> </v>
      </c>
      <c r="AJ15" s="236"/>
      <c r="AK15" s="96"/>
      <c r="AL15" s="134"/>
      <c r="AM15" s="97"/>
      <c r="AN15" s="102"/>
      <c r="AO15" s="102"/>
      <c r="AP15" s="134"/>
      <c r="AQ15" s="134"/>
      <c r="AR15" s="99"/>
      <c r="AS15" s="100"/>
      <c r="AT15" s="136" t="str">
        <f aca="true" t="shared" si="2" ref="AT15:AT27">IF(AL15=0," ",(AR15/AL15))</f>
        <v> </v>
      </c>
      <c r="AU15" s="236"/>
      <c r="AV15" s="256"/>
      <c r="AW15" s="138"/>
      <c r="AX15" s="139"/>
      <c r="AY15" s="137"/>
      <c r="AZ15" s="138"/>
      <c r="BA15" s="139"/>
      <c r="BB15" s="137"/>
      <c r="BC15" s="138"/>
      <c r="BD15" s="139"/>
      <c r="BE15" s="140"/>
      <c r="BF15" s="141"/>
    </row>
    <row r="16" spans="1:58" ht="12.75">
      <c r="A16" s="28"/>
      <c r="B16" s="108" t="s">
        <v>13</v>
      </c>
      <c r="C16" s="29">
        <f>'Input Sheet'!C16</f>
        <v>1</v>
      </c>
      <c r="D16" s="109"/>
      <c r="E16" s="109">
        <f aca="true" t="shared" si="3" ref="E16:E26">C16</f>
        <v>1</v>
      </c>
      <c r="F16" s="4"/>
      <c r="G16" s="110">
        <v>118787</v>
      </c>
      <c r="H16" s="110"/>
      <c r="I16" s="109">
        <f aca="true" t="shared" si="4" ref="I16:I26">$AV$4/G16</f>
        <v>0.2525528887841262</v>
      </c>
      <c r="J16" s="109"/>
      <c r="K16" s="109">
        <f aca="true" t="shared" si="5" ref="K16:K27">E16-I16</f>
        <v>0.7474471112158738</v>
      </c>
      <c r="L16" s="111"/>
      <c r="M16" s="112">
        <f aca="true" t="shared" si="6" ref="M16:M27">IF(E16=0," ",(K16/E16))</f>
        <v>0.7474471112158738</v>
      </c>
      <c r="N16" s="237"/>
      <c r="O16" s="108"/>
      <c r="P16" s="109">
        <f aca="true" t="shared" si="7" ref="P16:P26">$C16</f>
        <v>1</v>
      </c>
      <c r="Q16" s="4"/>
      <c r="R16" s="110">
        <v>104514</v>
      </c>
      <c r="S16" s="110"/>
      <c r="T16" s="109">
        <f aca="true" t="shared" si="8" ref="T16:T26">$AV$4/R16</f>
        <v>0.2870428842069005</v>
      </c>
      <c r="U16" s="109"/>
      <c r="V16" s="109">
        <f aca="true" t="shared" si="9" ref="V16:V27">P16-T16</f>
        <v>0.7129571157930995</v>
      </c>
      <c r="W16" s="113"/>
      <c r="X16" s="112">
        <f t="shared" si="0"/>
        <v>0.7129571157930995</v>
      </c>
      <c r="Y16" s="242"/>
      <c r="Z16" s="108"/>
      <c r="AA16" s="109">
        <f aca="true" t="shared" si="10" ref="AA16:AA26">$C16</f>
        <v>1</v>
      </c>
      <c r="AB16" s="4"/>
      <c r="AC16" s="110">
        <v>73898.07228915663</v>
      </c>
      <c r="AD16" s="110"/>
      <c r="AE16" s="109">
        <f aca="true" t="shared" si="11" ref="AE16:AE26">$AV$4/AC16</f>
        <v>0.40596458162822774</v>
      </c>
      <c r="AF16" s="109"/>
      <c r="AG16" s="109">
        <f aca="true" t="shared" si="12" ref="AG16:AG27">AA16-AE16</f>
        <v>0.5940354183717722</v>
      </c>
      <c r="AH16" s="113"/>
      <c r="AI16" s="112">
        <f t="shared" si="1"/>
        <v>0.5940354183717722</v>
      </c>
      <c r="AJ16" s="242"/>
      <c r="AK16" s="113"/>
      <c r="AL16" s="109">
        <f>C16</f>
        <v>1</v>
      </c>
      <c r="AM16" s="4"/>
      <c r="AN16" s="114">
        <v>71428.57142857143</v>
      </c>
      <c r="AO16" s="114"/>
      <c r="AP16" s="109">
        <f>$AV$4/AN16</f>
        <v>0.42</v>
      </c>
      <c r="AQ16" s="109"/>
      <c r="AR16" s="109">
        <f>AL16-AP16</f>
        <v>0.5800000000000001</v>
      </c>
      <c r="AS16" s="111"/>
      <c r="AT16" s="112">
        <f t="shared" si="2"/>
        <v>0.5800000000000001</v>
      </c>
      <c r="AU16" s="242"/>
      <c r="AV16" s="88">
        <f aca="true" t="shared" si="13" ref="AV16:AV26">I16</f>
        <v>0.2525528887841262</v>
      </c>
      <c r="AW16" s="116"/>
      <c r="AX16" s="117">
        <f aca="true" t="shared" si="14" ref="AX16:AX27">M16</f>
        <v>0.7474471112158738</v>
      </c>
      <c r="AY16" s="115">
        <f aca="true" t="shared" si="15" ref="AY16:AY26">T16</f>
        <v>0.2870428842069005</v>
      </c>
      <c r="AZ16" s="116"/>
      <c r="BA16" s="117">
        <f aca="true" t="shared" si="16" ref="BA16:BA27">X16</f>
        <v>0.7129571157930995</v>
      </c>
      <c r="BB16" s="118">
        <f aca="true" t="shared" si="17" ref="BB16:BB26">AE16</f>
        <v>0.40596458162822774</v>
      </c>
      <c r="BC16" s="116"/>
      <c r="BD16" s="117">
        <f aca="true" t="shared" si="18" ref="BD16:BD27">AI16</f>
        <v>0.5940354183717722</v>
      </c>
      <c r="BE16" s="79"/>
      <c r="BF16" s="119">
        <f aca="true" t="shared" si="19" ref="BF16:BF26">AP16</f>
        <v>0.42</v>
      </c>
    </row>
    <row r="17" spans="1:58" ht="12.75">
      <c r="A17" s="28"/>
      <c r="B17" s="108" t="s">
        <v>14</v>
      </c>
      <c r="C17" s="29">
        <f>'Input Sheet'!C17</f>
        <v>1</v>
      </c>
      <c r="D17" s="109"/>
      <c r="E17" s="109">
        <f t="shared" si="3"/>
        <v>1</v>
      </c>
      <c r="F17" s="4"/>
      <c r="G17" s="110">
        <v>31421</v>
      </c>
      <c r="H17" s="110"/>
      <c r="I17" s="109">
        <f t="shared" si="4"/>
        <v>0.9547754686356259</v>
      </c>
      <c r="J17" s="109"/>
      <c r="K17" s="109">
        <f t="shared" si="5"/>
        <v>0.0452245313643741</v>
      </c>
      <c r="L17" s="111"/>
      <c r="M17" s="112">
        <f t="shared" si="6"/>
        <v>0.0452245313643741</v>
      </c>
      <c r="N17" s="237"/>
      <c r="O17" s="108"/>
      <c r="P17" s="109">
        <f t="shared" si="7"/>
        <v>1</v>
      </c>
      <c r="Q17" s="4"/>
      <c r="R17" s="110">
        <v>26133</v>
      </c>
      <c r="S17" s="110"/>
      <c r="T17" s="109">
        <f t="shared" si="8"/>
        <v>1.1479738261967627</v>
      </c>
      <c r="U17" s="109"/>
      <c r="V17" s="109">
        <f t="shared" si="9"/>
        <v>-0.1479738261967627</v>
      </c>
      <c r="W17" s="113"/>
      <c r="X17" s="112">
        <f t="shared" si="0"/>
        <v>-0.1479738261967627</v>
      </c>
      <c r="Y17" s="242"/>
      <c r="Z17" s="108"/>
      <c r="AA17" s="109">
        <f t="shared" si="10"/>
        <v>1</v>
      </c>
      <c r="AB17" s="4"/>
      <c r="AC17" s="110">
        <v>20176.118421052633</v>
      </c>
      <c r="AD17" s="110"/>
      <c r="AE17" s="109">
        <f t="shared" si="11"/>
        <v>1.4869064194576052</v>
      </c>
      <c r="AF17" s="109"/>
      <c r="AG17" s="109">
        <f t="shared" si="12"/>
        <v>-0.48690641945760516</v>
      </c>
      <c r="AH17" s="113"/>
      <c r="AI17" s="112">
        <f t="shared" si="1"/>
        <v>-0.48690641945760516</v>
      </c>
      <c r="AJ17" s="242"/>
      <c r="AK17" s="113"/>
      <c r="AL17" s="109">
        <f>C17</f>
        <v>1</v>
      </c>
      <c r="AM17" s="4"/>
      <c r="AN17" s="114">
        <v>14925.373134328358</v>
      </c>
      <c r="AO17" s="114"/>
      <c r="AP17" s="109">
        <f>$AV$4/AN17</f>
        <v>2.0100000000000002</v>
      </c>
      <c r="AQ17" s="109"/>
      <c r="AR17" s="109">
        <f>AL17-AP17</f>
        <v>-1.0100000000000002</v>
      </c>
      <c r="AS17" s="111"/>
      <c r="AT17" s="112">
        <f t="shared" si="2"/>
        <v>-1.0100000000000002</v>
      </c>
      <c r="AU17" s="242"/>
      <c r="AV17" s="88">
        <f t="shared" si="13"/>
        <v>0.9547754686356259</v>
      </c>
      <c r="AW17" s="116"/>
      <c r="AX17" s="117">
        <f t="shared" si="14"/>
        <v>0.0452245313643741</v>
      </c>
      <c r="AY17" s="115">
        <f t="shared" si="15"/>
        <v>1.1479738261967627</v>
      </c>
      <c r="AZ17" s="116"/>
      <c r="BA17" s="117">
        <f t="shared" si="16"/>
        <v>-0.1479738261967627</v>
      </c>
      <c r="BB17" s="118">
        <f t="shared" si="17"/>
        <v>1.4869064194576052</v>
      </c>
      <c r="BC17" s="116"/>
      <c r="BD17" s="117">
        <f t="shared" si="18"/>
        <v>-0.48690641945760516</v>
      </c>
      <c r="BE17" s="79"/>
      <c r="BF17" s="119">
        <f t="shared" si="19"/>
        <v>2.0100000000000002</v>
      </c>
    </row>
    <row r="18" spans="1:58" ht="12.75">
      <c r="A18" s="28"/>
      <c r="B18" s="108" t="s">
        <v>15</v>
      </c>
      <c r="C18" s="29">
        <f>'Input Sheet'!C18</f>
        <v>1</v>
      </c>
      <c r="D18" s="109"/>
      <c r="E18" s="109">
        <f t="shared" si="3"/>
        <v>1</v>
      </c>
      <c r="F18" s="4"/>
      <c r="G18" s="110">
        <v>35038</v>
      </c>
      <c r="H18" s="110"/>
      <c r="I18" s="109">
        <f t="shared" si="4"/>
        <v>0.8562132541811748</v>
      </c>
      <c r="J18" s="109"/>
      <c r="K18" s="109">
        <f t="shared" si="5"/>
        <v>0.14378674581882522</v>
      </c>
      <c r="L18" s="111"/>
      <c r="M18" s="112">
        <f t="shared" si="6"/>
        <v>0.14378674581882522</v>
      </c>
      <c r="N18" s="237"/>
      <c r="O18" s="108"/>
      <c r="P18" s="109">
        <f t="shared" si="7"/>
        <v>1</v>
      </c>
      <c r="Q18" s="4"/>
      <c r="R18" s="110">
        <v>47105</v>
      </c>
      <c r="S18" s="110"/>
      <c r="T18" s="109">
        <f t="shared" si="8"/>
        <v>0.6368750663411528</v>
      </c>
      <c r="U18" s="109"/>
      <c r="V18" s="109">
        <f t="shared" si="9"/>
        <v>0.36312493365884724</v>
      </c>
      <c r="W18" s="113"/>
      <c r="X18" s="112">
        <f t="shared" si="0"/>
        <v>0.36312493365884724</v>
      </c>
      <c r="Y18" s="242"/>
      <c r="Z18" s="108"/>
      <c r="AA18" s="109">
        <f t="shared" si="10"/>
        <v>1</v>
      </c>
      <c r="AB18" s="4"/>
      <c r="AC18" s="110">
        <v>39317.5641025641</v>
      </c>
      <c r="AD18" s="110"/>
      <c r="AE18" s="109">
        <f t="shared" si="11"/>
        <v>0.7630177678795605</v>
      </c>
      <c r="AF18" s="109"/>
      <c r="AG18" s="109">
        <f t="shared" si="12"/>
        <v>0.23698223212043945</v>
      </c>
      <c r="AH18" s="113"/>
      <c r="AI18" s="112">
        <f t="shared" si="1"/>
        <v>0.23698223212043945</v>
      </c>
      <c r="AJ18" s="242"/>
      <c r="AK18" s="113"/>
      <c r="AL18" s="109">
        <f>C18</f>
        <v>1</v>
      </c>
      <c r="AM18" s="4"/>
      <c r="AN18" s="114">
        <v>32258.06451612903</v>
      </c>
      <c r="AO18" s="114"/>
      <c r="AP18" s="109">
        <f>$AV$4/AN18</f>
        <v>0.93</v>
      </c>
      <c r="AQ18" s="109"/>
      <c r="AR18" s="109">
        <f>AL18-AP18</f>
        <v>0.06999999999999995</v>
      </c>
      <c r="AS18" s="111"/>
      <c r="AT18" s="112">
        <f t="shared" si="2"/>
        <v>0.06999999999999995</v>
      </c>
      <c r="AU18" s="242"/>
      <c r="AV18" s="88">
        <f t="shared" si="13"/>
        <v>0.8562132541811748</v>
      </c>
      <c r="AW18" s="116"/>
      <c r="AX18" s="117">
        <f t="shared" si="14"/>
        <v>0.14378674581882522</v>
      </c>
      <c r="AY18" s="115">
        <f t="shared" si="15"/>
        <v>0.6368750663411528</v>
      </c>
      <c r="AZ18" s="116"/>
      <c r="BA18" s="117">
        <f t="shared" si="16"/>
        <v>0.36312493365884724</v>
      </c>
      <c r="BB18" s="118">
        <f t="shared" si="17"/>
        <v>0.7630177678795605</v>
      </c>
      <c r="BC18" s="116"/>
      <c r="BD18" s="117">
        <f t="shared" si="18"/>
        <v>0.23698223212043945</v>
      </c>
      <c r="BE18" s="79"/>
      <c r="BF18" s="119">
        <f t="shared" si="19"/>
        <v>0.93</v>
      </c>
    </row>
    <row r="19" spans="1:58" ht="12.75">
      <c r="A19" s="28"/>
      <c r="B19" s="108" t="s">
        <v>16</v>
      </c>
      <c r="C19" s="29">
        <f>'Input Sheet'!C19</f>
        <v>1</v>
      </c>
      <c r="D19" s="109"/>
      <c r="E19" s="109">
        <f t="shared" si="3"/>
        <v>1</v>
      </c>
      <c r="F19" s="4"/>
      <c r="G19" s="110">
        <v>118787</v>
      </c>
      <c r="H19" s="110"/>
      <c r="I19" s="109">
        <f t="shared" si="4"/>
        <v>0.2525528887841262</v>
      </c>
      <c r="J19" s="109"/>
      <c r="K19" s="109">
        <f t="shared" si="5"/>
        <v>0.7474471112158738</v>
      </c>
      <c r="L19" s="111"/>
      <c r="M19" s="112">
        <f t="shared" si="6"/>
        <v>0.7474471112158738</v>
      </c>
      <c r="N19" s="237"/>
      <c r="O19" s="108"/>
      <c r="P19" s="109">
        <f t="shared" si="7"/>
        <v>1</v>
      </c>
      <c r="Q19" s="4"/>
      <c r="R19" s="110">
        <v>136522</v>
      </c>
      <c r="S19" s="110"/>
      <c r="T19" s="109">
        <f t="shared" si="8"/>
        <v>0.21974480303540822</v>
      </c>
      <c r="U19" s="109"/>
      <c r="V19" s="109">
        <f t="shared" si="9"/>
        <v>0.7802551969645918</v>
      </c>
      <c r="W19" s="113"/>
      <c r="X19" s="112">
        <f t="shared" si="0"/>
        <v>0.7802551969645918</v>
      </c>
      <c r="Y19" s="242"/>
      <c r="Z19" s="108"/>
      <c r="AA19" s="109">
        <f t="shared" si="10"/>
        <v>1</v>
      </c>
      <c r="AB19" s="4"/>
      <c r="AC19" s="110">
        <v>100549.83606557378</v>
      </c>
      <c r="AD19" s="110"/>
      <c r="AE19" s="109">
        <f t="shared" si="11"/>
        <v>0.2983595117990589</v>
      </c>
      <c r="AF19" s="109"/>
      <c r="AG19" s="109">
        <f t="shared" si="12"/>
        <v>0.701640488200941</v>
      </c>
      <c r="AH19" s="113"/>
      <c r="AI19" s="112">
        <f t="shared" si="1"/>
        <v>0.701640488200941</v>
      </c>
      <c r="AJ19" s="242"/>
      <c r="AK19" s="113"/>
      <c r="AL19" s="142"/>
      <c r="AM19" s="143" t="s">
        <v>66</v>
      </c>
      <c r="AN19" s="114"/>
      <c r="AO19" s="114"/>
      <c r="AP19" s="109"/>
      <c r="AQ19" s="109"/>
      <c r="AR19" s="109"/>
      <c r="AS19" s="111"/>
      <c r="AT19" s="112" t="str">
        <f t="shared" si="2"/>
        <v> </v>
      </c>
      <c r="AU19" s="242"/>
      <c r="AV19" s="88">
        <f t="shared" si="13"/>
        <v>0.2525528887841262</v>
      </c>
      <c r="AW19" s="116"/>
      <c r="AX19" s="117">
        <f t="shared" si="14"/>
        <v>0.7474471112158738</v>
      </c>
      <c r="AY19" s="115">
        <f t="shared" si="15"/>
        <v>0.21974480303540822</v>
      </c>
      <c r="AZ19" s="116"/>
      <c r="BA19" s="117">
        <f t="shared" si="16"/>
        <v>0.7802551969645918</v>
      </c>
      <c r="BB19" s="118">
        <f t="shared" si="17"/>
        <v>0.2983595117990589</v>
      </c>
      <c r="BC19" s="116"/>
      <c r="BD19" s="117">
        <f t="shared" si="18"/>
        <v>0.701640488200941</v>
      </c>
      <c r="BE19" s="79"/>
      <c r="BF19" s="119">
        <f t="shared" si="19"/>
        <v>0</v>
      </c>
    </row>
    <row r="20" spans="1:58" ht="12.75">
      <c r="A20" s="28"/>
      <c r="B20" s="108" t="s">
        <v>17</v>
      </c>
      <c r="C20" s="29">
        <f>'Input Sheet'!C20</f>
        <v>1</v>
      </c>
      <c r="D20" s="109"/>
      <c r="E20" s="109">
        <f t="shared" si="3"/>
        <v>1</v>
      </c>
      <c r="F20" s="4"/>
      <c r="G20" s="110">
        <v>37464</v>
      </c>
      <c r="H20" s="110"/>
      <c r="I20" s="109">
        <f t="shared" si="4"/>
        <v>0.8007687379884689</v>
      </c>
      <c r="J20" s="109"/>
      <c r="K20" s="109">
        <f t="shared" si="5"/>
        <v>0.19923126201153107</v>
      </c>
      <c r="L20" s="111"/>
      <c r="M20" s="112">
        <f t="shared" si="6"/>
        <v>0.19923126201153107</v>
      </c>
      <c r="N20" s="237"/>
      <c r="O20" s="108"/>
      <c r="P20" s="109">
        <f t="shared" si="7"/>
        <v>1</v>
      </c>
      <c r="Q20" s="4"/>
      <c r="R20" s="110">
        <v>60423</v>
      </c>
      <c r="S20" s="110"/>
      <c r="T20" s="109">
        <f t="shared" si="8"/>
        <v>0.49649967727520977</v>
      </c>
      <c r="U20" s="109"/>
      <c r="V20" s="109">
        <f t="shared" si="9"/>
        <v>0.5035003227247903</v>
      </c>
      <c r="W20" s="113"/>
      <c r="X20" s="112">
        <f t="shared" si="0"/>
        <v>0.5035003227247903</v>
      </c>
      <c r="Y20" s="242"/>
      <c r="Z20" s="108"/>
      <c r="AA20" s="109">
        <f t="shared" si="10"/>
        <v>1</v>
      </c>
      <c r="AB20" s="4"/>
      <c r="AC20" s="110">
        <v>34265.58659217878</v>
      </c>
      <c r="AD20" s="110"/>
      <c r="AE20" s="109">
        <f t="shared" si="11"/>
        <v>0.8755139772464187</v>
      </c>
      <c r="AF20" s="109"/>
      <c r="AG20" s="109">
        <f t="shared" si="12"/>
        <v>0.12448602275358134</v>
      </c>
      <c r="AH20" s="113"/>
      <c r="AI20" s="112">
        <f t="shared" si="1"/>
        <v>0.12448602275358134</v>
      </c>
      <c r="AJ20" s="242"/>
      <c r="AK20" s="113"/>
      <c r="AL20" s="109">
        <f>C20</f>
        <v>1</v>
      </c>
      <c r="AM20" s="4"/>
      <c r="AN20" s="114">
        <v>31250</v>
      </c>
      <c r="AO20" s="114"/>
      <c r="AP20" s="109">
        <f>$AV$4/AN20</f>
        <v>0.96</v>
      </c>
      <c r="AQ20" s="109"/>
      <c r="AR20" s="109">
        <f>AL20-AP20</f>
        <v>0.040000000000000036</v>
      </c>
      <c r="AS20" s="111"/>
      <c r="AT20" s="112">
        <f t="shared" si="2"/>
        <v>0.040000000000000036</v>
      </c>
      <c r="AU20" s="242"/>
      <c r="AV20" s="88">
        <f t="shared" si="13"/>
        <v>0.8007687379884689</v>
      </c>
      <c r="AW20" s="116"/>
      <c r="AX20" s="117">
        <f t="shared" si="14"/>
        <v>0.19923126201153107</v>
      </c>
      <c r="AY20" s="115">
        <f t="shared" si="15"/>
        <v>0.49649967727520977</v>
      </c>
      <c r="AZ20" s="116"/>
      <c r="BA20" s="117">
        <f t="shared" si="16"/>
        <v>0.5035003227247903</v>
      </c>
      <c r="BB20" s="118">
        <f t="shared" si="17"/>
        <v>0.8755139772464187</v>
      </c>
      <c r="BC20" s="116"/>
      <c r="BD20" s="117">
        <f t="shared" si="18"/>
        <v>0.12448602275358134</v>
      </c>
      <c r="BE20" s="79"/>
      <c r="BF20" s="119">
        <f t="shared" si="19"/>
        <v>0.96</v>
      </c>
    </row>
    <row r="21" spans="1:58" ht="13.5" thickBot="1">
      <c r="A21" s="28"/>
      <c r="B21" s="108" t="s">
        <v>18</v>
      </c>
      <c r="C21" s="29">
        <f>'Input Sheet'!C21</f>
        <v>1</v>
      </c>
      <c r="D21" s="121"/>
      <c r="E21" s="109">
        <f t="shared" si="3"/>
        <v>1</v>
      </c>
      <c r="F21" s="4"/>
      <c r="G21" s="110">
        <v>27057</v>
      </c>
      <c r="H21" s="110"/>
      <c r="I21" s="109">
        <f t="shared" si="4"/>
        <v>1.1087703736556158</v>
      </c>
      <c r="J21" s="109"/>
      <c r="K21" s="109">
        <f t="shared" si="5"/>
        <v>-0.10877037365561582</v>
      </c>
      <c r="L21" s="111"/>
      <c r="M21" s="112">
        <f t="shared" si="6"/>
        <v>-0.10877037365561582</v>
      </c>
      <c r="N21" s="237"/>
      <c r="O21" s="108"/>
      <c r="P21" s="109">
        <f t="shared" si="7"/>
        <v>1</v>
      </c>
      <c r="Q21" s="4"/>
      <c r="R21" s="110">
        <v>44301</v>
      </c>
      <c r="S21" s="110"/>
      <c r="T21" s="109">
        <f t="shared" si="8"/>
        <v>0.6771856165775039</v>
      </c>
      <c r="U21" s="109"/>
      <c r="V21" s="109">
        <f t="shared" si="9"/>
        <v>0.32281438342249613</v>
      </c>
      <c r="W21" s="113"/>
      <c r="X21" s="112">
        <f t="shared" si="0"/>
        <v>0.32281438342249613</v>
      </c>
      <c r="Y21" s="242"/>
      <c r="Z21" s="108"/>
      <c r="AA21" s="109">
        <f t="shared" si="10"/>
        <v>1</v>
      </c>
      <c r="AB21" s="4"/>
      <c r="AC21" s="110">
        <v>41164.69798657718</v>
      </c>
      <c r="AD21" s="110"/>
      <c r="AE21" s="109">
        <f t="shared" si="11"/>
        <v>0.7287797911157342</v>
      </c>
      <c r="AF21" s="109"/>
      <c r="AG21" s="109">
        <f t="shared" si="12"/>
        <v>0.2712202088842658</v>
      </c>
      <c r="AH21" s="113"/>
      <c r="AI21" s="112">
        <f t="shared" si="1"/>
        <v>0.2712202088842658</v>
      </c>
      <c r="AJ21" s="242"/>
      <c r="AK21" s="113"/>
      <c r="AL21" s="142"/>
      <c r="AM21" s="143" t="s">
        <v>66</v>
      </c>
      <c r="AN21" s="114"/>
      <c r="AO21" s="114"/>
      <c r="AP21" s="109"/>
      <c r="AQ21" s="109"/>
      <c r="AR21" s="109"/>
      <c r="AS21" s="111"/>
      <c r="AT21" s="112" t="str">
        <f t="shared" si="2"/>
        <v> </v>
      </c>
      <c r="AU21" s="242"/>
      <c r="AV21" s="88">
        <f t="shared" si="13"/>
        <v>1.1087703736556158</v>
      </c>
      <c r="AW21" s="116"/>
      <c r="AX21" s="117">
        <f t="shared" si="14"/>
        <v>-0.10877037365561582</v>
      </c>
      <c r="AY21" s="115">
        <f t="shared" si="15"/>
        <v>0.6771856165775039</v>
      </c>
      <c r="AZ21" s="116"/>
      <c r="BA21" s="117">
        <f t="shared" si="16"/>
        <v>0.32281438342249613</v>
      </c>
      <c r="BB21" s="118">
        <f t="shared" si="17"/>
        <v>0.7287797911157342</v>
      </c>
      <c r="BC21" s="116"/>
      <c r="BD21" s="117">
        <f t="shared" si="18"/>
        <v>0.2712202088842658</v>
      </c>
      <c r="BE21" s="79"/>
      <c r="BF21" s="119">
        <f t="shared" si="19"/>
        <v>0</v>
      </c>
    </row>
    <row r="22" spans="1:58" ht="12.75">
      <c r="A22" s="28"/>
      <c r="B22" s="108" t="s">
        <v>19</v>
      </c>
      <c r="C22" s="29">
        <f>'Input Sheet'!C22</f>
        <v>1</v>
      </c>
      <c r="D22" s="109"/>
      <c r="E22" s="109">
        <f t="shared" si="3"/>
        <v>1</v>
      </c>
      <c r="F22" s="4"/>
      <c r="G22" s="110">
        <v>108228</v>
      </c>
      <c r="H22" s="110"/>
      <c r="I22" s="109">
        <f t="shared" si="4"/>
        <v>0.27719259341390395</v>
      </c>
      <c r="J22" s="109"/>
      <c r="K22" s="109">
        <f t="shared" si="5"/>
        <v>0.7228074065860961</v>
      </c>
      <c r="L22" s="111"/>
      <c r="M22" s="112">
        <f t="shared" si="6"/>
        <v>0.7228074065860961</v>
      </c>
      <c r="N22" s="237"/>
      <c r="O22" s="108"/>
      <c r="P22" s="109">
        <f t="shared" si="7"/>
        <v>1</v>
      </c>
      <c r="Q22" s="4"/>
      <c r="R22" s="110">
        <v>170897</v>
      </c>
      <c r="S22" s="110"/>
      <c r="T22" s="109">
        <f t="shared" si="8"/>
        <v>0.17554433372148137</v>
      </c>
      <c r="U22" s="109"/>
      <c r="V22" s="109">
        <f t="shared" si="9"/>
        <v>0.8244556662785186</v>
      </c>
      <c r="W22" s="113"/>
      <c r="X22" s="112">
        <f t="shared" si="0"/>
        <v>0.8244556662785186</v>
      </c>
      <c r="Y22" s="242"/>
      <c r="Z22" s="108"/>
      <c r="AA22" s="109">
        <f t="shared" si="10"/>
        <v>1</v>
      </c>
      <c r="AB22" s="4"/>
      <c r="AC22" s="110">
        <v>157270.2564102564</v>
      </c>
      <c r="AD22" s="110"/>
      <c r="AE22" s="109">
        <f t="shared" si="11"/>
        <v>0.19075444196989014</v>
      </c>
      <c r="AF22" s="109"/>
      <c r="AG22" s="109">
        <f t="shared" si="12"/>
        <v>0.8092455580301099</v>
      </c>
      <c r="AH22" s="113"/>
      <c r="AI22" s="112">
        <f t="shared" si="1"/>
        <v>0.8092455580301099</v>
      </c>
      <c r="AJ22" s="242"/>
      <c r="AK22" s="113"/>
      <c r="AL22" s="142"/>
      <c r="AM22" s="143" t="s">
        <v>66</v>
      </c>
      <c r="AN22" s="114"/>
      <c r="AO22" s="114"/>
      <c r="AP22" s="109"/>
      <c r="AQ22" s="109"/>
      <c r="AR22" s="109"/>
      <c r="AS22" s="111"/>
      <c r="AT22" s="112" t="str">
        <f t="shared" si="2"/>
        <v> </v>
      </c>
      <c r="AU22" s="242"/>
      <c r="AV22" s="88">
        <f t="shared" si="13"/>
        <v>0.27719259341390395</v>
      </c>
      <c r="AW22" s="116"/>
      <c r="AX22" s="117">
        <f t="shared" si="14"/>
        <v>0.7228074065860961</v>
      </c>
      <c r="AY22" s="115">
        <f t="shared" si="15"/>
        <v>0.17554433372148137</v>
      </c>
      <c r="AZ22" s="116"/>
      <c r="BA22" s="117">
        <f t="shared" si="16"/>
        <v>0.8244556662785186</v>
      </c>
      <c r="BB22" s="118">
        <f t="shared" si="17"/>
        <v>0.19075444196989014</v>
      </c>
      <c r="BC22" s="116"/>
      <c r="BD22" s="117">
        <f t="shared" si="18"/>
        <v>0.8092455580301099</v>
      </c>
      <c r="BE22" s="79"/>
      <c r="BF22" s="119">
        <f t="shared" si="19"/>
        <v>0</v>
      </c>
    </row>
    <row r="23" spans="1:58" ht="12.75">
      <c r="A23" s="28"/>
      <c r="B23" s="19" t="s">
        <v>20</v>
      </c>
      <c r="C23" s="29">
        <f>'Input Sheet'!C23</f>
        <v>1</v>
      </c>
      <c r="D23" s="109"/>
      <c r="E23" s="109">
        <f t="shared" si="3"/>
        <v>1</v>
      </c>
      <c r="F23" s="4"/>
      <c r="G23" s="110">
        <v>88550</v>
      </c>
      <c r="H23" s="110"/>
      <c r="I23" s="109">
        <f t="shared" si="4"/>
        <v>0.33879164313946925</v>
      </c>
      <c r="J23" s="109"/>
      <c r="K23" s="109">
        <f t="shared" si="5"/>
        <v>0.6612083568605307</v>
      </c>
      <c r="L23" s="111"/>
      <c r="M23" s="112">
        <f t="shared" si="6"/>
        <v>0.6612083568605307</v>
      </c>
      <c r="N23" s="237"/>
      <c r="O23" s="108"/>
      <c r="P23" s="109">
        <f t="shared" si="7"/>
        <v>1</v>
      </c>
      <c r="Q23" s="4"/>
      <c r="R23" s="110">
        <v>111704</v>
      </c>
      <c r="S23" s="110"/>
      <c r="T23" s="109">
        <f t="shared" si="8"/>
        <v>0.26856692687817807</v>
      </c>
      <c r="U23" s="109"/>
      <c r="V23" s="109">
        <f t="shared" si="9"/>
        <v>0.7314330731218219</v>
      </c>
      <c r="W23" s="113"/>
      <c r="X23" s="112">
        <f t="shared" si="0"/>
        <v>0.7314330731218219</v>
      </c>
      <c r="Y23" s="242"/>
      <c r="Z23" s="108"/>
      <c r="AA23" s="109">
        <f t="shared" si="10"/>
        <v>1</v>
      </c>
      <c r="AB23" s="4"/>
      <c r="AC23" s="110">
        <v>77639.74683544303</v>
      </c>
      <c r="AD23" s="110"/>
      <c r="AE23" s="109">
        <f t="shared" si="11"/>
        <v>0.3864000234774698</v>
      </c>
      <c r="AF23" s="109"/>
      <c r="AG23" s="109">
        <f t="shared" si="12"/>
        <v>0.6135999765225302</v>
      </c>
      <c r="AH23" s="113"/>
      <c r="AI23" s="112">
        <f t="shared" si="1"/>
        <v>0.6135999765225302</v>
      </c>
      <c r="AJ23" s="242"/>
      <c r="AK23" s="113"/>
      <c r="AL23" s="142"/>
      <c r="AM23" s="143" t="s">
        <v>66</v>
      </c>
      <c r="AN23" s="114"/>
      <c r="AO23" s="114"/>
      <c r="AP23" s="109"/>
      <c r="AQ23" s="109"/>
      <c r="AR23" s="109"/>
      <c r="AS23" s="111"/>
      <c r="AT23" s="112" t="str">
        <f t="shared" si="2"/>
        <v> </v>
      </c>
      <c r="AU23" s="242"/>
      <c r="AV23" s="88">
        <f t="shared" si="13"/>
        <v>0.33879164313946925</v>
      </c>
      <c r="AW23" s="116"/>
      <c r="AX23" s="117">
        <f t="shared" si="14"/>
        <v>0.6612083568605307</v>
      </c>
      <c r="AY23" s="115">
        <f t="shared" si="15"/>
        <v>0.26856692687817807</v>
      </c>
      <c r="AZ23" s="116"/>
      <c r="BA23" s="117">
        <f t="shared" si="16"/>
        <v>0.7314330731218219</v>
      </c>
      <c r="BB23" s="118">
        <f t="shared" si="17"/>
        <v>0.3864000234774698</v>
      </c>
      <c r="BC23" s="116"/>
      <c r="BD23" s="117">
        <f t="shared" si="18"/>
        <v>0.6135999765225302</v>
      </c>
      <c r="BE23" s="79"/>
      <c r="BF23" s="119">
        <f t="shared" si="19"/>
        <v>0</v>
      </c>
    </row>
    <row r="24" spans="1:58" ht="12.75">
      <c r="A24" s="28"/>
      <c r="B24" s="108" t="s">
        <v>21</v>
      </c>
      <c r="C24" s="29">
        <f>'Input Sheet'!C24</f>
        <v>1</v>
      </c>
      <c r="D24" s="109"/>
      <c r="E24" s="109">
        <f t="shared" si="3"/>
        <v>1</v>
      </c>
      <c r="F24" s="4"/>
      <c r="G24" s="110">
        <v>44275</v>
      </c>
      <c r="H24" s="110"/>
      <c r="I24" s="109">
        <f t="shared" si="4"/>
        <v>0.6775832862789385</v>
      </c>
      <c r="J24" s="109"/>
      <c r="K24" s="109">
        <f t="shared" si="5"/>
        <v>0.3224167137210615</v>
      </c>
      <c r="L24" s="111"/>
      <c r="M24" s="112">
        <f t="shared" si="6"/>
        <v>0.3224167137210615</v>
      </c>
      <c r="N24" s="237"/>
      <c r="O24" s="108"/>
      <c r="P24" s="109">
        <f t="shared" si="7"/>
        <v>1</v>
      </c>
      <c r="Q24" s="4"/>
      <c r="R24" s="110">
        <v>45718</v>
      </c>
      <c r="S24" s="110"/>
      <c r="T24" s="109">
        <f t="shared" si="8"/>
        <v>0.6561966840194234</v>
      </c>
      <c r="U24" s="109"/>
      <c r="V24" s="109">
        <f t="shared" si="9"/>
        <v>0.34380331598057656</v>
      </c>
      <c r="W24" s="113"/>
      <c r="X24" s="112">
        <f t="shared" si="0"/>
        <v>0.34380331598057656</v>
      </c>
      <c r="Y24" s="242"/>
      <c r="Z24" s="108"/>
      <c r="AA24" s="109">
        <f t="shared" si="10"/>
        <v>1</v>
      </c>
      <c r="AB24" s="4"/>
      <c r="AC24" s="110">
        <v>43500.283687943265</v>
      </c>
      <c r="AD24" s="110"/>
      <c r="AE24" s="109">
        <f t="shared" si="11"/>
        <v>0.6896506748142182</v>
      </c>
      <c r="AF24" s="109"/>
      <c r="AG24" s="109">
        <f t="shared" si="12"/>
        <v>0.31034932518578184</v>
      </c>
      <c r="AH24" s="113"/>
      <c r="AI24" s="112">
        <f t="shared" si="1"/>
        <v>0.31034932518578184</v>
      </c>
      <c r="AJ24" s="242"/>
      <c r="AK24" s="113"/>
      <c r="AL24" s="109">
        <f>C24</f>
        <v>1</v>
      </c>
      <c r="AM24" s="4"/>
      <c r="AN24" s="114">
        <v>25000</v>
      </c>
      <c r="AO24" s="114"/>
      <c r="AP24" s="109">
        <f>$AV$4/AN24</f>
        <v>1.2</v>
      </c>
      <c r="AQ24" s="109"/>
      <c r="AR24" s="109">
        <f>AL24-AP24</f>
        <v>-0.19999999999999996</v>
      </c>
      <c r="AS24" s="111"/>
      <c r="AT24" s="112">
        <f t="shared" si="2"/>
        <v>-0.19999999999999996</v>
      </c>
      <c r="AU24" s="242"/>
      <c r="AV24" s="88">
        <f t="shared" si="13"/>
        <v>0.6775832862789385</v>
      </c>
      <c r="AW24" s="116"/>
      <c r="AX24" s="117">
        <f t="shared" si="14"/>
        <v>0.3224167137210615</v>
      </c>
      <c r="AY24" s="115">
        <f t="shared" si="15"/>
        <v>0.6561966840194234</v>
      </c>
      <c r="AZ24" s="116"/>
      <c r="BA24" s="117">
        <f t="shared" si="16"/>
        <v>0.34380331598057656</v>
      </c>
      <c r="BB24" s="118">
        <f t="shared" si="17"/>
        <v>0.6896506748142182</v>
      </c>
      <c r="BC24" s="116"/>
      <c r="BD24" s="117">
        <f t="shared" si="18"/>
        <v>0.31034932518578184</v>
      </c>
      <c r="BE24" s="79"/>
      <c r="BF24" s="119">
        <f t="shared" si="19"/>
        <v>1.2</v>
      </c>
    </row>
    <row r="25" spans="1:58" ht="12.75">
      <c r="A25" s="28"/>
      <c r="B25" s="108" t="s">
        <v>22</v>
      </c>
      <c r="C25" s="29">
        <f>'Input Sheet'!C25</f>
        <v>1</v>
      </c>
      <c r="D25" s="109"/>
      <c r="E25" s="109">
        <f t="shared" si="3"/>
        <v>1</v>
      </c>
      <c r="F25" s="4"/>
      <c r="G25" s="110">
        <v>67643</v>
      </c>
      <c r="H25" s="110"/>
      <c r="I25" s="109">
        <f t="shared" si="4"/>
        <v>0.4435048711618349</v>
      </c>
      <c r="J25" s="109"/>
      <c r="K25" s="109">
        <f t="shared" si="5"/>
        <v>0.5564951288381651</v>
      </c>
      <c r="L25" s="111"/>
      <c r="M25" s="112">
        <f t="shared" si="6"/>
        <v>0.5564951288381651</v>
      </c>
      <c r="N25" s="237"/>
      <c r="O25" s="108"/>
      <c r="P25" s="109">
        <f t="shared" si="7"/>
        <v>1</v>
      </c>
      <c r="Q25" s="4"/>
      <c r="R25" s="110">
        <v>66653</v>
      </c>
      <c r="S25" s="110"/>
      <c r="T25" s="109">
        <f t="shared" si="8"/>
        <v>0.4500922689151276</v>
      </c>
      <c r="U25" s="109"/>
      <c r="V25" s="109">
        <f t="shared" si="9"/>
        <v>0.5499077310848723</v>
      </c>
      <c r="W25" s="113"/>
      <c r="X25" s="112">
        <f t="shared" si="0"/>
        <v>0.5499077310848723</v>
      </c>
      <c r="Y25" s="242"/>
      <c r="Z25" s="108"/>
      <c r="AA25" s="109">
        <f t="shared" si="10"/>
        <v>1</v>
      </c>
      <c r="AB25" s="4"/>
      <c r="AC25" s="110">
        <v>51979.15254237288</v>
      </c>
      <c r="AD25" s="110"/>
      <c r="AE25" s="109">
        <f t="shared" si="11"/>
        <v>0.5771544654473599</v>
      </c>
      <c r="AF25" s="109"/>
      <c r="AG25" s="109">
        <f t="shared" si="12"/>
        <v>0.42284553455264007</v>
      </c>
      <c r="AH25" s="113"/>
      <c r="AI25" s="112">
        <f t="shared" si="1"/>
        <v>0.42284553455264007</v>
      </c>
      <c r="AJ25" s="242"/>
      <c r="AK25" s="113"/>
      <c r="AL25" s="109">
        <f>C25</f>
        <v>1</v>
      </c>
      <c r="AM25" s="4"/>
      <c r="AN25" s="114">
        <v>38461.53846153846</v>
      </c>
      <c r="AO25" s="114"/>
      <c r="AP25" s="109">
        <f>$AV$4/AN25</f>
        <v>0.78</v>
      </c>
      <c r="AQ25" s="109"/>
      <c r="AR25" s="109">
        <f>AL25-AP25</f>
        <v>0.21999999999999997</v>
      </c>
      <c r="AS25" s="111"/>
      <c r="AT25" s="112">
        <f t="shared" si="2"/>
        <v>0.21999999999999997</v>
      </c>
      <c r="AU25" s="242"/>
      <c r="AV25" s="88">
        <f t="shared" si="13"/>
        <v>0.4435048711618349</v>
      </c>
      <c r="AW25" s="116"/>
      <c r="AX25" s="117">
        <f t="shared" si="14"/>
        <v>0.5564951288381651</v>
      </c>
      <c r="AY25" s="115">
        <f t="shared" si="15"/>
        <v>0.4500922689151276</v>
      </c>
      <c r="AZ25" s="116"/>
      <c r="BA25" s="117">
        <f t="shared" si="16"/>
        <v>0.5499077310848723</v>
      </c>
      <c r="BB25" s="118">
        <f t="shared" si="17"/>
        <v>0.5771544654473599</v>
      </c>
      <c r="BC25" s="116"/>
      <c r="BD25" s="117">
        <f t="shared" si="18"/>
        <v>0.42284553455264007</v>
      </c>
      <c r="BE25" s="79"/>
      <c r="BF25" s="119">
        <f t="shared" si="19"/>
        <v>0.78</v>
      </c>
    </row>
    <row r="26" spans="1:58" ht="12.75">
      <c r="A26" s="28"/>
      <c r="B26" s="108" t="s">
        <v>23</v>
      </c>
      <c r="C26" s="29">
        <f>'Input Sheet'!C26</f>
        <v>1</v>
      </c>
      <c r="D26" s="109"/>
      <c r="E26" s="109">
        <f t="shared" si="3"/>
        <v>1</v>
      </c>
      <c r="F26" s="4"/>
      <c r="G26" s="110">
        <v>143243</v>
      </c>
      <c r="H26" s="110"/>
      <c r="I26" s="109">
        <f t="shared" si="4"/>
        <v>0.2094343179073323</v>
      </c>
      <c r="J26" s="109"/>
      <c r="K26" s="109">
        <f t="shared" si="5"/>
        <v>0.7905656820926676</v>
      </c>
      <c r="L26" s="111"/>
      <c r="M26" s="112">
        <f t="shared" si="6"/>
        <v>0.7905656820926676</v>
      </c>
      <c r="N26" s="237"/>
      <c r="O26" s="108"/>
      <c r="P26" s="109">
        <f t="shared" si="7"/>
        <v>1</v>
      </c>
      <c r="Q26" s="4"/>
      <c r="R26" s="110">
        <v>149056</v>
      </c>
      <c r="S26" s="110"/>
      <c r="T26" s="109">
        <f t="shared" si="8"/>
        <v>0.20126663804207814</v>
      </c>
      <c r="U26" s="109"/>
      <c r="V26" s="109">
        <f t="shared" si="9"/>
        <v>0.7987333619579219</v>
      </c>
      <c r="W26" s="113"/>
      <c r="X26" s="112">
        <f t="shared" si="0"/>
        <v>0.7987333619579219</v>
      </c>
      <c r="Y26" s="242"/>
      <c r="Z26" s="108"/>
      <c r="AA26" s="109">
        <f t="shared" si="10"/>
        <v>1</v>
      </c>
      <c r="AB26" s="4"/>
      <c r="AC26" s="110">
        <v>105750.68965517242</v>
      </c>
      <c r="AD26" s="110"/>
      <c r="AE26" s="109">
        <f t="shared" si="11"/>
        <v>0.2836860931859905</v>
      </c>
      <c r="AF26" s="109"/>
      <c r="AG26" s="109">
        <f t="shared" si="12"/>
        <v>0.7163139068140095</v>
      </c>
      <c r="AH26" s="113"/>
      <c r="AI26" s="112">
        <f t="shared" si="1"/>
        <v>0.7163139068140095</v>
      </c>
      <c r="AJ26" s="242"/>
      <c r="AK26" s="113"/>
      <c r="AL26" s="142"/>
      <c r="AM26" s="143" t="s">
        <v>66</v>
      </c>
      <c r="AN26" s="114"/>
      <c r="AO26" s="114"/>
      <c r="AP26" s="109"/>
      <c r="AQ26" s="109"/>
      <c r="AR26" s="109"/>
      <c r="AS26" s="111"/>
      <c r="AT26" s="112" t="str">
        <f t="shared" si="2"/>
        <v> </v>
      </c>
      <c r="AU26" s="242"/>
      <c r="AV26" s="88">
        <f t="shared" si="13"/>
        <v>0.2094343179073323</v>
      </c>
      <c r="AW26" s="116"/>
      <c r="AX26" s="117">
        <f t="shared" si="14"/>
        <v>0.7905656820926676</v>
      </c>
      <c r="AY26" s="115">
        <f t="shared" si="15"/>
        <v>0.20126663804207814</v>
      </c>
      <c r="AZ26" s="116"/>
      <c r="BA26" s="117">
        <f t="shared" si="16"/>
        <v>0.7987333619579219</v>
      </c>
      <c r="BB26" s="118">
        <f t="shared" si="17"/>
        <v>0.2836860931859905</v>
      </c>
      <c r="BC26" s="116"/>
      <c r="BD26" s="117">
        <f t="shared" si="18"/>
        <v>0.7163139068140095</v>
      </c>
      <c r="BE26" s="79"/>
      <c r="BF26" s="119">
        <f t="shared" si="19"/>
        <v>0</v>
      </c>
    </row>
    <row r="27" spans="1:58" ht="12.75">
      <c r="A27" s="18" t="s">
        <v>24</v>
      </c>
      <c r="B27" s="19"/>
      <c r="C27" s="109">
        <f>SUM(C16:C26)</f>
        <v>11</v>
      </c>
      <c r="D27" s="109"/>
      <c r="E27" s="109">
        <f>SUM(E16:E26)</f>
        <v>11</v>
      </c>
      <c r="F27" s="4"/>
      <c r="G27" s="108"/>
      <c r="H27" s="108"/>
      <c r="I27" s="109">
        <f>SUM(I16:I26)</f>
        <v>6.172140323930617</v>
      </c>
      <c r="J27" s="109"/>
      <c r="K27" s="109">
        <f t="shared" si="5"/>
        <v>4.827859676069383</v>
      </c>
      <c r="L27" s="111"/>
      <c r="M27" s="112">
        <f t="shared" si="6"/>
        <v>0.43889633418812574</v>
      </c>
      <c r="N27" s="237"/>
      <c r="O27" s="108"/>
      <c r="P27" s="109">
        <f>SUM(P16:P26)</f>
        <v>11</v>
      </c>
      <c r="Q27" s="4"/>
      <c r="R27" s="108"/>
      <c r="S27" s="108"/>
      <c r="T27" s="109">
        <f>SUM(T16:T26)</f>
        <v>5.216988725209227</v>
      </c>
      <c r="U27" s="109"/>
      <c r="V27" s="109">
        <f t="shared" si="9"/>
        <v>5.783011274790773</v>
      </c>
      <c r="W27" s="113"/>
      <c r="X27" s="112">
        <f t="shared" si="0"/>
        <v>0.5257282977082521</v>
      </c>
      <c r="Y27" s="242"/>
      <c r="Z27" s="108"/>
      <c r="AA27" s="109">
        <f>SUM(AA16:AA26)</f>
        <v>11</v>
      </c>
      <c r="AB27" s="4"/>
      <c r="AC27" s="110"/>
      <c r="AD27" s="108"/>
      <c r="AE27" s="109">
        <f>SUM(AE16:AE26)</f>
        <v>6.686187748021534</v>
      </c>
      <c r="AF27" s="109"/>
      <c r="AG27" s="109">
        <f t="shared" si="12"/>
        <v>4.313812251978466</v>
      </c>
      <c r="AH27" s="113"/>
      <c r="AI27" s="112">
        <f t="shared" si="1"/>
        <v>0.3921647501798606</v>
      </c>
      <c r="AJ27" s="242"/>
      <c r="AK27" s="113"/>
      <c r="AL27" s="109">
        <f>SUM(AL16:AL26)</f>
        <v>6</v>
      </c>
      <c r="AM27" s="4"/>
      <c r="AN27" s="114">
        <v>4761.9047619047615</v>
      </c>
      <c r="AO27" s="108"/>
      <c r="AP27" s="109">
        <f>SUM(AP16:AP26)</f>
        <v>6.300000000000001</v>
      </c>
      <c r="AQ27" s="109"/>
      <c r="AR27" s="109">
        <f>AL27-AP27</f>
        <v>-0.3000000000000007</v>
      </c>
      <c r="AS27" s="111"/>
      <c r="AT27" s="112">
        <f t="shared" si="2"/>
        <v>-0.05000000000000012</v>
      </c>
      <c r="AU27" s="242"/>
      <c r="AV27" s="88">
        <f>SUM(AV16:AV26)</f>
        <v>6.172140323930617</v>
      </c>
      <c r="AW27" s="116"/>
      <c r="AX27" s="117">
        <f t="shared" si="14"/>
        <v>0.43889633418812574</v>
      </c>
      <c r="AY27" s="115">
        <f>SUM(AY16:AY26)</f>
        <v>5.216988725209227</v>
      </c>
      <c r="AZ27" s="116"/>
      <c r="BA27" s="117">
        <f t="shared" si="16"/>
        <v>0.5257282977082521</v>
      </c>
      <c r="BB27" s="115">
        <f>SUM(BB16:BB26)</f>
        <v>6.686187748021534</v>
      </c>
      <c r="BC27" s="116"/>
      <c r="BD27" s="117">
        <f t="shared" si="18"/>
        <v>0.3921647501798606</v>
      </c>
      <c r="BE27" s="79"/>
      <c r="BF27" s="119">
        <f>SUM(BF16:BF26)</f>
        <v>6.300000000000001</v>
      </c>
    </row>
    <row r="28" spans="1:58" ht="13.5" thickBot="1">
      <c r="A28" s="3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1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41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41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41"/>
      <c r="AV28" s="24"/>
      <c r="AW28" s="24"/>
      <c r="AX28" s="24"/>
      <c r="AY28" s="24"/>
      <c r="AZ28" s="24"/>
      <c r="BA28" s="24"/>
      <c r="BB28" s="24"/>
      <c r="BC28" s="24"/>
      <c r="BD28" s="24"/>
      <c r="BE28" s="108"/>
      <c r="BF28" s="41"/>
    </row>
    <row r="29" spans="1:58" ht="12.75">
      <c r="A29" s="21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23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23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23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23"/>
      <c r="AV29" s="253" t="s">
        <v>41</v>
      </c>
      <c r="AW29" s="92"/>
      <c r="AX29" s="93"/>
      <c r="AY29" s="91" t="s">
        <v>60</v>
      </c>
      <c r="AZ29" s="92"/>
      <c r="BA29" s="93"/>
      <c r="BB29" s="91" t="s">
        <v>61</v>
      </c>
      <c r="BC29" s="92"/>
      <c r="BD29" s="93"/>
      <c r="BE29" s="94"/>
      <c r="BF29" s="95" t="s">
        <v>62</v>
      </c>
    </row>
    <row r="30" spans="1:58" ht="12.75">
      <c r="A30" s="25" t="s">
        <v>25</v>
      </c>
      <c r="B30" s="96"/>
      <c r="C30" s="134"/>
      <c r="D30" s="134"/>
      <c r="E30" s="134"/>
      <c r="F30" s="97"/>
      <c r="G30" s="98"/>
      <c r="H30" s="98"/>
      <c r="I30" s="134"/>
      <c r="J30" s="134"/>
      <c r="K30" s="134"/>
      <c r="L30" s="147"/>
      <c r="M30" s="136" t="str">
        <f aca="true" t="shared" si="20" ref="M30:M40">IF(E30=0," ",(K30/E30))</f>
        <v> </v>
      </c>
      <c r="N30" s="239"/>
      <c r="O30" s="96"/>
      <c r="P30" s="134"/>
      <c r="Q30" s="97"/>
      <c r="R30" s="98"/>
      <c r="S30" s="98"/>
      <c r="T30" s="134"/>
      <c r="U30" s="134"/>
      <c r="V30" s="134"/>
      <c r="W30" s="148"/>
      <c r="X30" s="136" t="str">
        <f aca="true" t="shared" si="21" ref="X30:X40">IF(P30=0," ",(V30/P30))</f>
        <v> </v>
      </c>
      <c r="Y30" s="236"/>
      <c r="Z30" s="96"/>
      <c r="AA30" s="134"/>
      <c r="AB30" s="97"/>
      <c r="AC30" s="98"/>
      <c r="AD30" s="98"/>
      <c r="AE30" s="134"/>
      <c r="AF30" s="134"/>
      <c r="AG30" s="134"/>
      <c r="AH30" s="148"/>
      <c r="AI30" s="136" t="str">
        <f aca="true" t="shared" si="22" ref="AI30:AI40">IF(AA30=0," ",(AG30/AA30))</f>
        <v> </v>
      </c>
      <c r="AJ30" s="236"/>
      <c r="AK30" s="148"/>
      <c r="AL30" s="134"/>
      <c r="AM30" s="97"/>
      <c r="AN30" s="102"/>
      <c r="AO30" s="102"/>
      <c r="AP30" s="134"/>
      <c r="AQ30" s="134"/>
      <c r="AR30" s="134"/>
      <c r="AS30" s="147"/>
      <c r="AT30" s="136" t="str">
        <f aca="true" t="shared" si="23" ref="AT30:AT40">IF(AL30=0," ",(AR30/AL30))</f>
        <v> </v>
      </c>
      <c r="AU30" s="236"/>
      <c r="AV30" s="257"/>
      <c r="AW30" s="150"/>
      <c r="AX30" s="151"/>
      <c r="AY30" s="149"/>
      <c r="AZ30" s="150"/>
      <c r="BA30" s="151"/>
      <c r="BB30" s="149"/>
      <c r="BC30" s="150"/>
      <c r="BD30" s="151"/>
      <c r="BE30" s="106"/>
      <c r="BF30" s="152"/>
    </row>
    <row r="31" spans="1:58" ht="12.75">
      <c r="A31" s="28"/>
      <c r="B31" s="108" t="s">
        <v>26</v>
      </c>
      <c r="C31" s="29">
        <f>'Input Sheet'!C31</f>
        <v>1</v>
      </c>
      <c r="D31" s="109"/>
      <c r="E31" s="109">
        <f aca="true" t="shared" si="24" ref="E31:E39">C31</f>
        <v>1</v>
      </c>
      <c r="F31" s="4"/>
      <c r="G31" s="110">
        <v>30439</v>
      </c>
      <c r="H31" s="110"/>
      <c r="I31" s="109">
        <f aca="true" t="shared" si="25" ref="I31:I39">$AV$4/G31</f>
        <v>0.9855777128026545</v>
      </c>
      <c r="J31" s="109"/>
      <c r="K31" s="109">
        <f aca="true" t="shared" si="26" ref="K31:K40">E31-I31</f>
        <v>0.014422287197345507</v>
      </c>
      <c r="L31" s="111"/>
      <c r="M31" s="112">
        <f t="shared" si="20"/>
        <v>0.014422287197345507</v>
      </c>
      <c r="N31" s="237"/>
      <c r="O31" s="108"/>
      <c r="P31" s="109">
        <f aca="true" t="shared" si="27" ref="P31:P39">$C31</f>
        <v>1</v>
      </c>
      <c r="Q31" s="4"/>
      <c r="R31" s="110">
        <v>42382</v>
      </c>
      <c r="S31" s="110"/>
      <c r="T31" s="109">
        <f aca="true" t="shared" si="28" ref="T31:T39">$AV$4/R31</f>
        <v>0.7078476711811618</v>
      </c>
      <c r="U31" s="109"/>
      <c r="V31" s="109">
        <f aca="true" t="shared" si="29" ref="V31:V40">P31-T31</f>
        <v>0.29215232881883824</v>
      </c>
      <c r="W31" s="113"/>
      <c r="X31" s="112">
        <f t="shared" si="21"/>
        <v>0.29215232881883824</v>
      </c>
      <c r="Y31" s="242"/>
      <c r="Z31" s="108"/>
      <c r="AA31" s="109">
        <f aca="true" t="shared" si="30" ref="AA31:AA39">$C31</f>
        <v>1</v>
      </c>
      <c r="AB31" s="4"/>
      <c r="AC31" s="110">
        <v>32976.02150537634</v>
      </c>
      <c r="AD31" s="110"/>
      <c r="AE31" s="109">
        <f aca="true" t="shared" si="31" ref="AE31:AE36">$AV$4/AC31</f>
        <v>0.9097519540102454</v>
      </c>
      <c r="AF31" s="109"/>
      <c r="AG31" s="109">
        <f aca="true" t="shared" si="32" ref="AG31:AG36">AA31-AE31</f>
        <v>0.09024804598975456</v>
      </c>
      <c r="AH31" s="113"/>
      <c r="AI31" s="112">
        <f t="shared" si="22"/>
        <v>0.09024804598975456</v>
      </c>
      <c r="AJ31" s="242"/>
      <c r="AK31" s="113"/>
      <c r="AL31" s="109">
        <f aca="true" t="shared" si="33" ref="AL31:AL39">C31</f>
        <v>1</v>
      </c>
      <c r="AM31" s="4"/>
      <c r="AN31" s="114">
        <v>31250</v>
      </c>
      <c r="AO31" s="114"/>
      <c r="AP31" s="109">
        <f aca="true" t="shared" si="34" ref="AP31:AP39">$AV$4/AN31</f>
        <v>0.96</v>
      </c>
      <c r="AQ31" s="109"/>
      <c r="AR31" s="109">
        <f aca="true" t="shared" si="35" ref="AR31:AR40">AL31-AP31</f>
        <v>0.040000000000000036</v>
      </c>
      <c r="AS31" s="111"/>
      <c r="AT31" s="112">
        <f t="shared" si="23"/>
        <v>0.040000000000000036</v>
      </c>
      <c r="AU31" s="242"/>
      <c r="AV31" s="88">
        <f aca="true" t="shared" si="36" ref="AV31:AV39">I31</f>
        <v>0.9855777128026545</v>
      </c>
      <c r="AW31" s="116"/>
      <c r="AX31" s="117">
        <f aca="true" t="shared" si="37" ref="AX31:AX40">M31</f>
        <v>0.014422287197345507</v>
      </c>
      <c r="AY31" s="115">
        <f aca="true" t="shared" si="38" ref="AY31:AY39">T31</f>
        <v>0.7078476711811618</v>
      </c>
      <c r="AZ31" s="116"/>
      <c r="BA31" s="117">
        <f aca="true" t="shared" si="39" ref="BA31:BA40">X31</f>
        <v>0.29215232881883824</v>
      </c>
      <c r="BB31" s="118">
        <f aca="true" t="shared" si="40" ref="BB31:BB39">AE31</f>
        <v>0.9097519540102454</v>
      </c>
      <c r="BC31" s="116"/>
      <c r="BD31" s="117">
        <f aca="true" t="shared" si="41" ref="BD31:BD40">AI31</f>
        <v>0.09024804598975456</v>
      </c>
      <c r="BE31" s="79"/>
      <c r="BF31" s="119">
        <f aca="true" t="shared" si="42" ref="BF31:BF39">AP31</f>
        <v>0.96</v>
      </c>
    </row>
    <row r="32" spans="1:58" ht="12.75">
      <c r="A32" s="28"/>
      <c r="B32" s="108" t="s">
        <v>27</v>
      </c>
      <c r="C32" s="29">
        <f>'Input Sheet'!C32</f>
        <v>1</v>
      </c>
      <c r="D32" s="109"/>
      <c r="E32" s="109">
        <f t="shared" si="24"/>
        <v>1</v>
      </c>
      <c r="F32" s="4"/>
      <c r="G32" s="110">
        <v>10362</v>
      </c>
      <c r="H32" s="110"/>
      <c r="I32" s="109">
        <f t="shared" si="25"/>
        <v>2.895193977996526</v>
      </c>
      <c r="J32" s="109"/>
      <c r="K32" s="109">
        <f t="shared" si="26"/>
        <v>-1.895193977996526</v>
      </c>
      <c r="L32" s="111"/>
      <c r="M32" s="112">
        <f t="shared" si="20"/>
        <v>-1.895193977996526</v>
      </c>
      <c r="N32" s="237"/>
      <c r="O32" s="108"/>
      <c r="P32" s="109">
        <f t="shared" si="27"/>
        <v>1</v>
      </c>
      <c r="Q32" s="4"/>
      <c r="R32" s="110">
        <v>7337</v>
      </c>
      <c r="S32" s="110"/>
      <c r="T32" s="109">
        <f t="shared" si="28"/>
        <v>4.088864658579801</v>
      </c>
      <c r="U32" s="109"/>
      <c r="V32" s="109">
        <f t="shared" si="29"/>
        <v>-3.0888646585798014</v>
      </c>
      <c r="W32" s="113"/>
      <c r="X32" s="112">
        <f t="shared" si="21"/>
        <v>-3.0888646585798014</v>
      </c>
      <c r="Y32" s="242"/>
      <c r="Z32" s="108"/>
      <c r="AA32" s="109">
        <f t="shared" si="30"/>
        <v>1</v>
      </c>
      <c r="AB32" s="4"/>
      <c r="AC32" s="110">
        <v>11464.56074766355</v>
      </c>
      <c r="AD32" s="110"/>
      <c r="AE32" s="109">
        <f t="shared" si="31"/>
        <v>2.6167596526638777</v>
      </c>
      <c r="AF32" s="109"/>
      <c r="AG32" s="109">
        <f t="shared" si="32"/>
        <v>-1.6167596526638777</v>
      </c>
      <c r="AH32" s="113"/>
      <c r="AI32" s="112">
        <f t="shared" si="22"/>
        <v>-1.6167596526638777</v>
      </c>
      <c r="AJ32" s="242"/>
      <c r="AK32" s="113"/>
      <c r="AL32" s="109">
        <f t="shared" si="33"/>
        <v>1</v>
      </c>
      <c r="AM32" s="4"/>
      <c r="AN32" s="114">
        <v>6802.721088435374</v>
      </c>
      <c r="AO32" s="114"/>
      <c r="AP32" s="109">
        <f t="shared" si="34"/>
        <v>4.41</v>
      </c>
      <c r="AQ32" s="109"/>
      <c r="AR32" s="109">
        <f t="shared" si="35"/>
        <v>-3.41</v>
      </c>
      <c r="AS32" s="111"/>
      <c r="AT32" s="112">
        <f t="shared" si="23"/>
        <v>-3.41</v>
      </c>
      <c r="AU32" s="242"/>
      <c r="AV32" s="88">
        <f t="shared" si="36"/>
        <v>2.895193977996526</v>
      </c>
      <c r="AW32" s="116"/>
      <c r="AX32" s="117">
        <f t="shared" si="37"/>
        <v>-1.895193977996526</v>
      </c>
      <c r="AY32" s="115">
        <f t="shared" si="38"/>
        <v>4.088864658579801</v>
      </c>
      <c r="AZ32" s="116"/>
      <c r="BA32" s="117">
        <f t="shared" si="39"/>
        <v>-3.0888646585798014</v>
      </c>
      <c r="BB32" s="118">
        <f t="shared" si="40"/>
        <v>2.6167596526638777</v>
      </c>
      <c r="BC32" s="116"/>
      <c r="BD32" s="117">
        <f t="shared" si="41"/>
        <v>-1.6167596526638777</v>
      </c>
      <c r="BE32" s="79"/>
      <c r="BF32" s="119">
        <f t="shared" si="42"/>
        <v>4.41</v>
      </c>
    </row>
    <row r="33" spans="1:58" ht="12.75">
      <c r="A33" s="28"/>
      <c r="B33" s="108" t="s">
        <v>28</v>
      </c>
      <c r="C33" s="29">
        <f>'Input Sheet'!C33</f>
        <v>1</v>
      </c>
      <c r="D33" s="109"/>
      <c r="E33" s="109">
        <f t="shared" si="24"/>
        <v>1</v>
      </c>
      <c r="F33" s="4"/>
      <c r="G33" s="110">
        <v>91892</v>
      </c>
      <c r="H33" s="110"/>
      <c r="I33" s="109">
        <f t="shared" si="25"/>
        <v>0.326470204152701</v>
      </c>
      <c r="J33" s="109"/>
      <c r="K33" s="109">
        <f t="shared" si="26"/>
        <v>0.673529795847299</v>
      </c>
      <c r="L33" s="111"/>
      <c r="M33" s="112">
        <f t="shared" si="20"/>
        <v>0.673529795847299</v>
      </c>
      <c r="N33" s="237"/>
      <c r="O33" s="108"/>
      <c r="P33" s="109">
        <f t="shared" si="27"/>
        <v>1</v>
      </c>
      <c r="Q33" s="4"/>
      <c r="R33" s="110">
        <v>76688</v>
      </c>
      <c r="S33" s="110"/>
      <c r="T33" s="109">
        <f t="shared" si="28"/>
        <v>0.3911954934279157</v>
      </c>
      <c r="U33" s="109"/>
      <c r="V33" s="109">
        <f t="shared" si="29"/>
        <v>0.6088045065720843</v>
      </c>
      <c r="W33" s="113"/>
      <c r="X33" s="112">
        <f t="shared" si="21"/>
        <v>0.6088045065720843</v>
      </c>
      <c r="Y33" s="242"/>
      <c r="Z33" s="108"/>
      <c r="AA33" s="109">
        <f t="shared" si="30"/>
        <v>1</v>
      </c>
      <c r="AB33" s="4"/>
      <c r="AC33" s="110">
        <v>105750.68965517242</v>
      </c>
      <c r="AD33" s="110"/>
      <c r="AE33" s="109">
        <f t="shared" si="31"/>
        <v>0.2836860931859905</v>
      </c>
      <c r="AF33" s="109"/>
      <c r="AG33" s="109">
        <f t="shared" si="32"/>
        <v>0.7163139068140095</v>
      </c>
      <c r="AH33" s="113"/>
      <c r="AI33" s="112">
        <f t="shared" si="22"/>
        <v>0.7163139068140095</v>
      </c>
      <c r="AJ33" s="242"/>
      <c r="AK33" s="113"/>
      <c r="AL33" s="109">
        <f t="shared" si="33"/>
        <v>1</v>
      </c>
      <c r="AM33" s="4"/>
      <c r="AN33" s="114">
        <v>58823.529411764706</v>
      </c>
      <c r="AO33" s="114"/>
      <c r="AP33" s="109">
        <f t="shared" si="34"/>
        <v>0.51</v>
      </c>
      <c r="AQ33" s="109"/>
      <c r="AR33" s="109">
        <f t="shared" si="35"/>
        <v>0.49</v>
      </c>
      <c r="AS33" s="111"/>
      <c r="AT33" s="112">
        <f t="shared" si="23"/>
        <v>0.49</v>
      </c>
      <c r="AU33" s="242"/>
      <c r="AV33" s="88">
        <f t="shared" si="36"/>
        <v>0.326470204152701</v>
      </c>
      <c r="AW33" s="116"/>
      <c r="AX33" s="117">
        <f t="shared" si="37"/>
        <v>0.673529795847299</v>
      </c>
      <c r="AY33" s="115">
        <f t="shared" si="38"/>
        <v>0.3911954934279157</v>
      </c>
      <c r="AZ33" s="116"/>
      <c r="BA33" s="117">
        <f t="shared" si="39"/>
        <v>0.6088045065720843</v>
      </c>
      <c r="BB33" s="118">
        <f t="shared" si="40"/>
        <v>0.2836860931859905</v>
      </c>
      <c r="BC33" s="116"/>
      <c r="BD33" s="117">
        <f t="shared" si="41"/>
        <v>0.7163139068140095</v>
      </c>
      <c r="BE33" s="79"/>
      <c r="BF33" s="119">
        <f t="shared" si="42"/>
        <v>0.51</v>
      </c>
    </row>
    <row r="34" spans="1:58" ht="12.75">
      <c r="A34" s="28"/>
      <c r="B34" s="108" t="s">
        <v>29</v>
      </c>
      <c r="C34" s="29">
        <f>'Input Sheet'!C34</f>
        <v>1</v>
      </c>
      <c r="D34" s="109"/>
      <c r="E34" s="109">
        <f t="shared" si="24"/>
        <v>1</v>
      </c>
      <c r="F34" s="4"/>
      <c r="G34" s="110">
        <v>10146</v>
      </c>
      <c r="H34" s="110"/>
      <c r="I34" s="109">
        <f t="shared" si="25"/>
        <v>2.9568302779420463</v>
      </c>
      <c r="J34" s="109"/>
      <c r="K34" s="109">
        <f t="shared" si="26"/>
        <v>-1.9568302779420463</v>
      </c>
      <c r="L34" s="111"/>
      <c r="M34" s="112">
        <f t="shared" si="20"/>
        <v>-1.9568302779420463</v>
      </c>
      <c r="N34" s="237"/>
      <c r="O34" s="108"/>
      <c r="P34" s="109">
        <f t="shared" si="27"/>
        <v>1</v>
      </c>
      <c r="Q34" s="4"/>
      <c r="R34" s="110">
        <v>9028</v>
      </c>
      <c r="S34" s="110"/>
      <c r="T34" s="109">
        <f t="shared" si="28"/>
        <v>3.3229951262738147</v>
      </c>
      <c r="U34" s="109"/>
      <c r="V34" s="109">
        <f t="shared" si="29"/>
        <v>-2.3229951262738147</v>
      </c>
      <c r="W34" s="113"/>
      <c r="X34" s="112">
        <f t="shared" si="21"/>
        <v>-2.3229951262738147</v>
      </c>
      <c r="Y34" s="242"/>
      <c r="Z34" s="108"/>
      <c r="AA34" s="109">
        <f t="shared" si="30"/>
        <v>1</v>
      </c>
      <c r="AB34" s="4"/>
      <c r="AC34" s="110">
        <v>8889.188405797102</v>
      </c>
      <c r="AD34" s="110"/>
      <c r="AE34" s="109">
        <f t="shared" si="31"/>
        <v>3.3748862810057485</v>
      </c>
      <c r="AF34" s="109"/>
      <c r="AG34" s="109">
        <f t="shared" si="32"/>
        <v>-2.3748862810057485</v>
      </c>
      <c r="AH34" s="113"/>
      <c r="AI34" s="112">
        <f t="shared" si="22"/>
        <v>-2.3748862810057485</v>
      </c>
      <c r="AJ34" s="242"/>
      <c r="AK34" s="113"/>
      <c r="AL34" s="109">
        <f t="shared" si="33"/>
        <v>1</v>
      </c>
      <c r="AM34" s="4"/>
      <c r="AN34" s="114">
        <v>7299.270072992701</v>
      </c>
      <c r="AO34" s="114"/>
      <c r="AP34" s="109">
        <f t="shared" si="34"/>
        <v>4.109999999999999</v>
      </c>
      <c r="AQ34" s="109"/>
      <c r="AR34" s="109">
        <f t="shared" si="35"/>
        <v>-3.1099999999999994</v>
      </c>
      <c r="AS34" s="111"/>
      <c r="AT34" s="112">
        <f t="shared" si="23"/>
        <v>-3.1099999999999994</v>
      </c>
      <c r="AU34" s="242"/>
      <c r="AV34" s="88">
        <f t="shared" si="36"/>
        <v>2.9568302779420463</v>
      </c>
      <c r="AW34" s="116"/>
      <c r="AX34" s="117">
        <f t="shared" si="37"/>
        <v>-1.9568302779420463</v>
      </c>
      <c r="AY34" s="115">
        <f t="shared" si="38"/>
        <v>3.3229951262738147</v>
      </c>
      <c r="AZ34" s="116"/>
      <c r="BA34" s="117">
        <f t="shared" si="39"/>
        <v>-2.3229951262738147</v>
      </c>
      <c r="BB34" s="118">
        <f t="shared" si="40"/>
        <v>3.3748862810057485</v>
      </c>
      <c r="BC34" s="116"/>
      <c r="BD34" s="117">
        <f t="shared" si="41"/>
        <v>-2.3748862810057485</v>
      </c>
      <c r="BE34" s="79"/>
      <c r="BF34" s="119">
        <f t="shared" si="42"/>
        <v>4.109999999999999</v>
      </c>
    </row>
    <row r="35" spans="1:58" ht="12.75">
      <c r="A35" s="28"/>
      <c r="B35" s="108" t="s">
        <v>30</v>
      </c>
      <c r="C35" s="29">
        <f>'Input Sheet'!C35</f>
        <v>1</v>
      </c>
      <c r="D35" s="109"/>
      <c r="E35" s="109">
        <f t="shared" si="24"/>
        <v>1</v>
      </c>
      <c r="F35" s="4"/>
      <c r="G35" s="110">
        <v>20993</v>
      </c>
      <c r="H35" s="110"/>
      <c r="I35" s="109">
        <f t="shared" si="25"/>
        <v>1.4290477778307056</v>
      </c>
      <c r="J35" s="109"/>
      <c r="K35" s="109">
        <f t="shared" si="26"/>
        <v>-0.4290477778307056</v>
      </c>
      <c r="L35" s="111"/>
      <c r="M35" s="112">
        <f t="shared" si="20"/>
        <v>-0.4290477778307056</v>
      </c>
      <c r="N35" s="237"/>
      <c r="O35" s="108"/>
      <c r="P35" s="109">
        <f t="shared" si="27"/>
        <v>1</v>
      </c>
      <c r="Q35" s="4"/>
      <c r="R35" s="110">
        <v>20644</v>
      </c>
      <c r="S35" s="110"/>
      <c r="T35" s="109">
        <f t="shared" si="28"/>
        <v>1.453206742879287</v>
      </c>
      <c r="U35" s="109"/>
      <c r="V35" s="109">
        <f t="shared" si="29"/>
        <v>-0.453206742879287</v>
      </c>
      <c r="W35" s="113"/>
      <c r="X35" s="112">
        <f t="shared" si="21"/>
        <v>-0.453206742879287</v>
      </c>
      <c r="Y35" s="242"/>
      <c r="Z35" s="108"/>
      <c r="AA35" s="109">
        <f t="shared" si="30"/>
        <v>1</v>
      </c>
      <c r="AB35" s="4"/>
      <c r="AC35" s="110">
        <v>18419.039039039042</v>
      </c>
      <c r="AD35" s="110"/>
      <c r="AE35" s="109">
        <f t="shared" si="31"/>
        <v>1.6287494660506001</v>
      </c>
      <c r="AF35" s="109"/>
      <c r="AG35" s="109">
        <f t="shared" si="32"/>
        <v>-0.6287494660506001</v>
      </c>
      <c r="AH35" s="113"/>
      <c r="AI35" s="112">
        <f t="shared" si="22"/>
        <v>-0.6287494660506001</v>
      </c>
      <c r="AJ35" s="242"/>
      <c r="AK35" s="113"/>
      <c r="AL35" s="109">
        <f t="shared" si="33"/>
        <v>1</v>
      </c>
      <c r="AM35" s="4"/>
      <c r="AN35" s="114">
        <v>15625</v>
      </c>
      <c r="AO35" s="114"/>
      <c r="AP35" s="109">
        <f t="shared" si="34"/>
        <v>1.92</v>
      </c>
      <c r="AQ35" s="109"/>
      <c r="AR35" s="109">
        <f t="shared" si="35"/>
        <v>-0.9199999999999999</v>
      </c>
      <c r="AS35" s="111"/>
      <c r="AT35" s="112">
        <f t="shared" si="23"/>
        <v>-0.9199999999999999</v>
      </c>
      <c r="AU35" s="242"/>
      <c r="AV35" s="88">
        <f t="shared" si="36"/>
        <v>1.4290477778307056</v>
      </c>
      <c r="AW35" s="116"/>
      <c r="AX35" s="117">
        <f t="shared" si="37"/>
        <v>-0.4290477778307056</v>
      </c>
      <c r="AY35" s="115">
        <f t="shared" si="38"/>
        <v>1.453206742879287</v>
      </c>
      <c r="AZ35" s="116"/>
      <c r="BA35" s="117">
        <f t="shared" si="39"/>
        <v>-0.453206742879287</v>
      </c>
      <c r="BB35" s="118">
        <f t="shared" si="40"/>
        <v>1.6287494660506001</v>
      </c>
      <c r="BC35" s="116"/>
      <c r="BD35" s="117">
        <f t="shared" si="41"/>
        <v>-0.6287494660506001</v>
      </c>
      <c r="BE35" s="79"/>
      <c r="BF35" s="119">
        <f t="shared" si="42"/>
        <v>1.92</v>
      </c>
    </row>
    <row r="36" spans="1:58" ht="12.75">
      <c r="A36" s="28"/>
      <c r="B36" s="108" t="s">
        <v>31</v>
      </c>
      <c r="C36" s="29">
        <f>'Input Sheet'!C36</f>
        <v>1</v>
      </c>
      <c r="D36" s="109"/>
      <c r="E36" s="109">
        <f t="shared" si="24"/>
        <v>1</v>
      </c>
      <c r="F36" s="4"/>
      <c r="G36" s="110">
        <v>16127</v>
      </c>
      <c r="H36" s="110"/>
      <c r="I36" s="109">
        <f t="shared" si="25"/>
        <v>1.860234389533081</v>
      </c>
      <c r="J36" s="109"/>
      <c r="K36" s="109">
        <f t="shared" si="26"/>
        <v>-0.8602343895330811</v>
      </c>
      <c r="L36" s="111"/>
      <c r="M36" s="112">
        <f t="shared" si="20"/>
        <v>-0.8602343895330811</v>
      </c>
      <c r="N36" s="237"/>
      <c r="O36" s="108"/>
      <c r="P36" s="109">
        <f t="shared" si="27"/>
        <v>1</v>
      </c>
      <c r="Q36" s="4"/>
      <c r="R36" s="110">
        <v>18358</v>
      </c>
      <c r="S36" s="110"/>
      <c r="T36" s="109">
        <f t="shared" si="28"/>
        <v>1.6341649417147837</v>
      </c>
      <c r="U36" s="109"/>
      <c r="V36" s="109">
        <f t="shared" si="29"/>
        <v>-0.6341649417147837</v>
      </c>
      <c r="W36" s="113"/>
      <c r="X36" s="112">
        <f t="shared" si="21"/>
        <v>-0.6341649417147837</v>
      </c>
      <c r="Y36" s="242"/>
      <c r="Z36" s="108"/>
      <c r="AA36" s="109">
        <f t="shared" si="30"/>
        <v>1</v>
      </c>
      <c r="AB36" s="4"/>
      <c r="AC36" s="110">
        <v>15686.803069053707</v>
      </c>
      <c r="AD36" s="110"/>
      <c r="AE36" s="109">
        <f t="shared" si="31"/>
        <v>1.9124355592365911</v>
      </c>
      <c r="AF36" s="109"/>
      <c r="AG36" s="109">
        <f t="shared" si="32"/>
        <v>-0.9124355592365911</v>
      </c>
      <c r="AH36" s="113"/>
      <c r="AI36" s="112">
        <f t="shared" si="22"/>
        <v>-0.9124355592365911</v>
      </c>
      <c r="AJ36" s="242"/>
      <c r="AK36" s="113"/>
      <c r="AL36" s="109">
        <f t="shared" si="33"/>
        <v>1</v>
      </c>
      <c r="AM36" s="4"/>
      <c r="AN36" s="114">
        <v>12345.67901234568</v>
      </c>
      <c r="AO36" s="114"/>
      <c r="AP36" s="109">
        <f t="shared" si="34"/>
        <v>2.4299999999999997</v>
      </c>
      <c r="AQ36" s="109"/>
      <c r="AR36" s="109">
        <f t="shared" si="35"/>
        <v>-1.4299999999999997</v>
      </c>
      <c r="AS36" s="111"/>
      <c r="AT36" s="112">
        <f t="shared" si="23"/>
        <v>-1.4299999999999997</v>
      </c>
      <c r="AU36" s="242"/>
      <c r="AV36" s="88">
        <f t="shared" si="36"/>
        <v>1.860234389533081</v>
      </c>
      <c r="AW36" s="116"/>
      <c r="AX36" s="117">
        <f t="shared" si="37"/>
        <v>-0.8602343895330811</v>
      </c>
      <c r="AY36" s="115">
        <f t="shared" si="38"/>
        <v>1.6341649417147837</v>
      </c>
      <c r="AZ36" s="116"/>
      <c r="BA36" s="117">
        <f t="shared" si="39"/>
        <v>-0.6341649417147837</v>
      </c>
      <c r="BB36" s="118">
        <f t="shared" si="40"/>
        <v>1.9124355592365911</v>
      </c>
      <c r="BC36" s="116"/>
      <c r="BD36" s="117">
        <f t="shared" si="41"/>
        <v>-0.9124355592365911</v>
      </c>
      <c r="BE36" s="79"/>
      <c r="BF36" s="119">
        <f t="shared" si="42"/>
        <v>2.4299999999999997</v>
      </c>
    </row>
    <row r="37" spans="1:58" ht="12.75">
      <c r="A37" s="28"/>
      <c r="B37" s="108" t="s">
        <v>32</v>
      </c>
      <c r="C37" s="29">
        <f>'Input Sheet'!C37</f>
        <v>1</v>
      </c>
      <c r="D37" s="109"/>
      <c r="E37" s="109">
        <f t="shared" si="24"/>
        <v>1</v>
      </c>
      <c r="F37" s="4"/>
      <c r="G37" s="110">
        <v>90190</v>
      </c>
      <c r="H37" s="110"/>
      <c r="I37" s="109">
        <f t="shared" si="25"/>
        <v>0.3326311120966848</v>
      </c>
      <c r="J37" s="109"/>
      <c r="K37" s="109">
        <f t="shared" si="26"/>
        <v>0.6673688879033153</v>
      </c>
      <c r="L37" s="111"/>
      <c r="M37" s="112">
        <f t="shared" si="20"/>
        <v>0.6673688879033153</v>
      </c>
      <c r="N37" s="237"/>
      <c r="O37" s="108"/>
      <c r="P37" s="109">
        <f t="shared" si="27"/>
        <v>1</v>
      </c>
      <c r="Q37" s="4"/>
      <c r="R37" s="110">
        <v>83501</v>
      </c>
      <c r="S37" s="110"/>
      <c r="T37" s="109">
        <f t="shared" si="28"/>
        <v>0.35927713440557596</v>
      </c>
      <c r="U37" s="109"/>
      <c r="V37" s="109">
        <f t="shared" si="29"/>
        <v>0.640722865594424</v>
      </c>
      <c r="W37" s="113"/>
      <c r="X37" s="112">
        <f t="shared" si="21"/>
        <v>0.640722865594424</v>
      </c>
      <c r="Y37" s="242"/>
      <c r="Z37" s="108"/>
      <c r="AA37" s="109">
        <f t="shared" si="30"/>
        <v>1</v>
      </c>
      <c r="AB37" s="4"/>
      <c r="AC37" s="110"/>
      <c r="AD37" s="110"/>
      <c r="AE37" s="109"/>
      <c r="AF37" s="109"/>
      <c r="AG37" s="109"/>
      <c r="AH37" s="113"/>
      <c r="AI37" s="112">
        <f t="shared" si="22"/>
        <v>0</v>
      </c>
      <c r="AJ37" s="242"/>
      <c r="AK37" s="113"/>
      <c r="AL37" s="109">
        <f t="shared" si="33"/>
        <v>1</v>
      </c>
      <c r="AM37" s="4"/>
      <c r="AN37" s="114">
        <v>52631.57894736842</v>
      </c>
      <c r="AO37" s="114"/>
      <c r="AP37" s="109">
        <f t="shared" si="34"/>
        <v>0.5700000000000001</v>
      </c>
      <c r="AQ37" s="109"/>
      <c r="AR37" s="109">
        <f t="shared" si="35"/>
        <v>0.42999999999999994</v>
      </c>
      <c r="AS37" s="111"/>
      <c r="AT37" s="112">
        <f t="shared" si="23"/>
        <v>0.42999999999999994</v>
      </c>
      <c r="AU37" s="242"/>
      <c r="AV37" s="88">
        <f t="shared" si="36"/>
        <v>0.3326311120966848</v>
      </c>
      <c r="AW37" s="116"/>
      <c r="AX37" s="117">
        <f t="shared" si="37"/>
        <v>0.6673688879033153</v>
      </c>
      <c r="AY37" s="115">
        <f t="shared" si="38"/>
        <v>0.35927713440557596</v>
      </c>
      <c r="AZ37" s="116"/>
      <c r="BA37" s="117">
        <f t="shared" si="39"/>
        <v>0.640722865594424</v>
      </c>
      <c r="BB37" s="118">
        <f t="shared" si="40"/>
        <v>0</v>
      </c>
      <c r="BC37" s="116"/>
      <c r="BD37" s="117">
        <f t="shared" si="41"/>
        <v>0</v>
      </c>
      <c r="BE37" s="79"/>
      <c r="BF37" s="119">
        <f t="shared" si="42"/>
        <v>0.5700000000000001</v>
      </c>
    </row>
    <row r="38" spans="1:58" ht="13.5" thickBot="1">
      <c r="A38" s="28"/>
      <c r="B38" s="108" t="s">
        <v>33</v>
      </c>
      <c r="C38" s="29">
        <f>'Input Sheet'!C38</f>
        <v>1</v>
      </c>
      <c r="D38" s="121"/>
      <c r="E38" s="109">
        <f t="shared" si="24"/>
        <v>1</v>
      </c>
      <c r="F38" s="4"/>
      <c r="G38" s="110">
        <v>31625</v>
      </c>
      <c r="H38" s="110"/>
      <c r="I38" s="109">
        <f t="shared" si="25"/>
        <v>0.9486166007905138</v>
      </c>
      <c r="J38" s="109"/>
      <c r="K38" s="109">
        <f t="shared" si="26"/>
        <v>0.0513833992094862</v>
      </c>
      <c r="L38" s="111"/>
      <c r="M38" s="112">
        <f t="shared" si="20"/>
        <v>0.0513833992094862</v>
      </c>
      <c r="N38" s="237"/>
      <c r="O38" s="108"/>
      <c r="P38" s="109">
        <f t="shared" si="27"/>
        <v>1</v>
      </c>
      <c r="Q38" s="4"/>
      <c r="R38" s="110">
        <v>34694</v>
      </c>
      <c r="S38" s="110"/>
      <c r="T38" s="109">
        <f t="shared" si="28"/>
        <v>0.8647028304605984</v>
      </c>
      <c r="U38" s="109"/>
      <c r="V38" s="109">
        <f t="shared" si="29"/>
        <v>0.13529716953940163</v>
      </c>
      <c r="W38" s="113"/>
      <c r="X38" s="112">
        <f t="shared" si="21"/>
        <v>0.13529716953940163</v>
      </c>
      <c r="Y38" s="242"/>
      <c r="Z38" s="108"/>
      <c r="AA38" s="109">
        <f t="shared" si="30"/>
        <v>1</v>
      </c>
      <c r="AB38" s="4"/>
      <c r="AC38" s="110">
        <v>30515.12437810945</v>
      </c>
      <c r="AD38" s="110"/>
      <c r="AE38" s="109">
        <f>$AV$4/AC38</f>
        <v>0.9831190470755878</v>
      </c>
      <c r="AF38" s="109"/>
      <c r="AG38" s="109">
        <f>AA38-AE38</f>
        <v>0.016880952924412163</v>
      </c>
      <c r="AH38" s="113"/>
      <c r="AI38" s="112">
        <f t="shared" si="22"/>
        <v>0.016880952924412163</v>
      </c>
      <c r="AJ38" s="242"/>
      <c r="AK38" s="113"/>
      <c r="AL38" s="109">
        <f t="shared" si="33"/>
        <v>1</v>
      </c>
      <c r="AM38" s="4"/>
      <c r="AN38" s="114">
        <v>27027.027027027027</v>
      </c>
      <c r="AO38" s="114"/>
      <c r="AP38" s="109">
        <f t="shared" si="34"/>
        <v>1.11</v>
      </c>
      <c r="AQ38" s="109"/>
      <c r="AR38" s="109">
        <f t="shared" si="35"/>
        <v>-0.1100000000000001</v>
      </c>
      <c r="AS38" s="111"/>
      <c r="AT38" s="112">
        <f t="shared" si="23"/>
        <v>-0.1100000000000001</v>
      </c>
      <c r="AU38" s="242"/>
      <c r="AV38" s="88">
        <f t="shared" si="36"/>
        <v>0.9486166007905138</v>
      </c>
      <c r="AW38" s="116"/>
      <c r="AX38" s="117">
        <f t="shared" si="37"/>
        <v>0.0513833992094862</v>
      </c>
      <c r="AY38" s="115">
        <f t="shared" si="38"/>
        <v>0.8647028304605984</v>
      </c>
      <c r="AZ38" s="116"/>
      <c r="BA38" s="117">
        <f t="shared" si="39"/>
        <v>0.13529716953940163</v>
      </c>
      <c r="BB38" s="118">
        <f t="shared" si="40"/>
        <v>0.9831190470755878</v>
      </c>
      <c r="BC38" s="116"/>
      <c r="BD38" s="117">
        <f t="shared" si="41"/>
        <v>0.016880952924412163</v>
      </c>
      <c r="BE38" s="79"/>
      <c r="BF38" s="119">
        <f t="shared" si="42"/>
        <v>1.11</v>
      </c>
    </row>
    <row r="39" spans="1:58" ht="12.75">
      <c r="A39" s="28"/>
      <c r="B39" s="108" t="s">
        <v>34</v>
      </c>
      <c r="C39" s="29">
        <f>'Input Sheet'!C39</f>
        <v>1</v>
      </c>
      <c r="D39" s="109"/>
      <c r="E39" s="109">
        <f t="shared" si="24"/>
        <v>1</v>
      </c>
      <c r="F39" s="4"/>
      <c r="G39" s="110">
        <v>118787</v>
      </c>
      <c r="H39" s="110"/>
      <c r="I39" s="109">
        <f t="shared" si="25"/>
        <v>0.2525528887841262</v>
      </c>
      <c r="J39" s="109"/>
      <c r="K39" s="109">
        <f t="shared" si="26"/>
        <v>0.7474471112158738</v>
      </c>
      <c r="L39" s="111"/>
      <c r="M39" s="112">
        <f t="shared" si="20"/>
        <v>0.7474471112158738</v>
      </c>
      <c r="N39" s="237"/>
      <c r="O39" s="108"/>
      <c r="P39" s="109">
        <f t="shared" si="27"/>
        <v>1</v>
      </c>
      <c r="Q39" s="4"/>
      <c r="R39" s="110">
        <v>133523</v>
      </c>
      <c r="S39" s="110"/>
      <c r="T39" s="109">
        <f t="shared" si="28"/>
        <v>0.22468039214217775</v>
      </c>
      <c r="U39" s="109"/>
      <c r="V39" s="109">
        <f t="shared" si="29"/>
        <v>0.7753196078578223</v>
      </c>
      <c r="W39" s="113"/>
      <c r="X39" s="112">
        <f t="shared" si="21"/>
        <v>0.7753196078578223</v>
      </c>
      <c r="Y39" s="242"/>
      <c r="Z39" s="108"/>
      <c r="AA39" s="109">
        <f t="shared" si="30"/>
        <v>1</v>
      </c>
      <c r="AB39" s="4"/>
      <c r="AC39" s="110"/>
      <c r="AD39" s="110"/>
      <c r="AE39" s="109"/>
      <c r="AF39" s="109"/>
      <c r="AG39" s="109"/>
      <c r="AH39" s="113"/>
      <c r="AI39" s="112">
        <f t="shared" si="22"/>
        <v>0</v>
      </c>
      <c r="AJ39" s="242"/>
      <c r="AK39" s="113"/>
      <c r="AL39" s="109">
        <f t="shared" si="33"/>
        <v>1</v>
      </c>
      <c r="AM39" s="4"/>
      <c r="AN39" s="114">
        <v>83333.33333333334</v>
      </c>
      <c r="AO39" s="114"/>
      <c r="AP39" s="109">
        <f t="shared" si="34"/>
        <v>0.35999999999999993</v>
      </c>
      <c r="AQ39" s="109"/>
      <c r="AR39" s="109">
        <f t="shared" si="35"/>
        <v>0.6400000000000001</v>
      </c>
      <c r="AS39" s="111"/>
      <c r="AT39" s="112">
        <f t="shared" si="23"/>
        <v>0.6400000000000001</v>
      </c>
      <c r="AU39" s="242"/>
      <c r="AV39" s="88">
        <f t="shared" si="36"/>
        <v>0.2525528887841262</v>
      </c>
      <c r="AW39" s="116"/>
      <c r="AX39" s="117">
        <f t="shared" si="37"/>
        <v>0.7474471112158738</v>
      </c>
      <c r="AY39" s="115">
        <f t="shared" si="38"/>
        <v>0.22468039214217775</v>
      </c>
      <c r="AZ39" s="116"/>
      <c r="BA39" s="117">
        <f t="shared" si="39"/>
        <v>0.7753196078578223</v>
      </c>
      <c r="BB39" s="118">
        <f t="shared" si="40"/>
        <v>0</v>
      </c>
      <c r="BC39" s="116"/>
      <c r="BD39" s="117">
        <f t="shared" si="41"/>
        <v>0</v>
      </c>
      <c r="BE39" s="79"/>
      <c r="BF39" s="119">
        <f t="shared" si="42"/>
        <v>0.35999999999999993</v>
      </c>
    </row>
    <row r="40" spans="1:58" ht="12.75">
      <c r="A40" s="18" t="s">
        <v>35</v>
      </c>
      <c r="B40" s="108"/>
      <c r="C40" s="109">
        <f>SUM(C31:C39)</f>
        <v>9</v>
      </c>
      <c r="D40" s="109"/>
      <c r="E40" s="109">
        <f>SUM(E31:E39)</f>
        <v>9</v>
      </c>
      <c r="F40" s="4"/>
      <c r="G40" s="110"/>
      <c r="H40" s="110"/>
      <c r="I40" s="109">
        <f>SUM(I31:I39)</f>
        <v>11.98715494192904</v>
      </c>
      <c r="J40" s="109"/>
      <c r="K40" s="109">
        <f t="shared" si="26"/>
        <v>-2.98715494192904</v>
      </c>
      <c r="L40" s="111"/>
      <c r="M40" s="112">
        <f t="shared" si="20"/>
        <v>-0.33190610465878223</v>
      </c>
      <c r="N40" s="237"/>
      <c r="O40" s="108"/>
      <c r="P40" s="109">
        <f>SUM(P31:P39)</f>
        <v>9</v>
      </c>
      <c r="Q40" s="4"/>
      <c r="R40" s="110"/>
      <c r="S40" s="110"/>
      <c r="T40" s="109">
        <f>SUM(T31:T39)</f>
        <v>13.046934991065116</v>
      </c>
      <c r="U40" s="109"/>
      <c r="V40" s="109">
        <f t="shared" si="29"/>
        <v>-4.0469349910651164</v>
      </c>
      <c r="W40" s="113"/>
      <c r="X40" s="112">
        <f t="shared" si="21"/>
        <v>-0.44965944345167963</v>
      </c>
      <c r="Y40" s="242"/>
      <c r="Z40" s="108"/>
      <c r="AA40" s="109">
        <f>SUM(AA31:AA39)</f>
        <v>9</v>
      </c>
      <c r="AB40" s="4"/>
      <c r="AC40" s="110"/>
      <c r="AD40" s="110"/>
      <c r="AE40" s="109">
        <f>SUM(AE31:AE39)</f>
        <v>11.709388053228642</v>
      </c>
      <c r="AF40" s="109"/>
      <c r="AG40" s="109">
        <f>AA40-AE40</f>
        <v>-2.7093880532286416</v>
      </c>
      <c r="AH40" s="113"/>
      <c r="AI40" s="112">
        <f t="shared" si="22"/>
        <v>-0.30104311702540465</v>
      </c>
      <c r="AJ40" s="242"/>
      <c r="AK40" s="113"/>
      <c r="AL40" s="109">
        <f>SUM(AL31:AL39)</f>
        <v>9</v>
      </c>
      <c r="AM40" s="4"/>
      <c r="AN40" s="114">
        <v>1831.5018315018315</v>
      </c>
      <c r="AO40" s="110"/>
      <c r="AP40" s="109">
        <f>SUM(AP31:AP39)</f>
        <v>16.38</v>
      </c>
      <c r="AQ40" s="109"/>
      <c r="AR40" s="109">
        <f t="shared" si="35"/>
        <v>-7.379999999999999</v>
      </c>
      <c r="AS40" s="111"/>
      <c r="AT40" s="112">
        <f t="shared" si="23"/>
        <v>-0.8199999999999998</v>
      </c>
      <c r="AU40" s="242"/>
      <c r="AV40" s="88">
        <f>SUM(AV31:AV39)</f>
        <v>11.98715494192904</v>
      </c>
      <c r="AW40" s="116"/>
      <c r="AX40" s="117">
        <f t="shared" si="37"/>
        <v>-0.33190610465878223</v>
      </c>
      <c r="AY40" s="115">
        <f>SUM(AY31:AY39)</f>
        <v>13.046934991065116</v>
      </c>
      <c r="AZ40" s="116"/>
      <c r="BA40" s="117">
        <f t="shared" si="39"/>
        <v>-0.44965944345167963</v>
      </c>
      <c r="BB40" s="115">
        <f>SUM(BB31:BB39)</f>
        <v>11.709388053228642</v>
      </c>
      <c r="BC40" s="116"/>
      <c r="BD40" s="117">
        <f t="shared" si="41"/>
        <v>-0.30104311702540465</v>
      </c>
      <c r="BE40" s="79"/>
      <c r="BF40" s="119">
        <f>SUM(BF31:BF39)</f>
        <v>16.38</v>
      </c>
    </row>
    <row r="41" spans="1:58" ht="13.5" thickBot="1">
      <c r="A41" s="4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4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44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44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44"/>
      <c r="AV41" s="153"/>
      <c r="AW41" s="153"/>
      <c r="AX41" s="153"/>
      <c r="AY41" s="153"/>
      <c r="AZ41" s="153"/>
      <c r="BA41" s="153"/>
      <c r="BB41" s="115"/>
      <c r="BC41" s="153"/>
      <c r="BD41" s="153"/>
      <c r="BE41" s="108"/>
      <c r="BF41" s="119"/>
    </row>
    <row r="42" spans="1:58" ht="12.75">
      <c r="A42" s="45" t="s">
        <v>36</v>
      </c>
      <c r="B42" s="154"/>
      <c r="C42" s="155"/>
      <c r="D42" s="155"/>
      <c r="E42" s="155"/>
      <c r="F42" s="156"/>
      <c r="G42" s="157"/>
      <c r="H42" s="157"/>
      <c r="I42" s="155"/>
      <c r="J42" s="155"/>
      <c r="K42" s="155"/>
      <c r="L42" s="158"/>
      <c r="M42" s="159" t="str">
        <f>IF(E42=0," ",(K42/E42))</f>
        <v> </v>
      </c>
      <c r="N42" s="240"/>
      <c r="O42" s="154"/>
      <c r="P42" s="155"/>
      <c r="Q42" s="156"/>
      <c r="R42" s="157"/>
      <c r="S42" s="157"/>
      <c r="T42" s="155"/>
      <c r="U42" s="155"/>
      <c r="V42" s="155"/>
      <c r="W42" s="160"/>
      <c r="X42" s="159" t="str">
        <f>IF(P42=0," ",(V42/P42))</f>
        <v> </v>
      </c>
      <c r="Y42" s="259"/>
      <c r="Z42" s="154"/>
      <c r="AA42" s="155"/>
      <c r="AB42" s="156"/>
      <c r="AC42" s="157"/>
      <c r="AD42" s="157"/>
      <c r="AE42" s="155"/>
      <c r="AF42" s="155"/>
      <c r="AG42" s="155"/>
      <c r="AH42" s="160"/>
      <c r="AI42" s="159" t="str">
        <f>IF(AA42=0," ",(AG42/AA42))</f>
        <v> </v>
      </c>
      <c r="AJ42" s="259"/>
      <c r="AK42" s="160"/>
      <c r="AL42" s="155"/>
      <c r="AM42" s="156"/>
      <c r="AN42" s="161"/>
      <c r="AO42" s="161"/>
      <c r="AP42" s="155"/>
      <c r="AQ42" s="155"/>
      <c r="AR42" s="155"/>
      <c r="AS42" s="158"/>
      <c r="AT42" s="159" t="str">
        <f>IF(AL42=0," ",(AR42/AL42))</f>
        <v> </v>
      </c>
      <c r="AU42" s="259"/>
      <c r="AV42" s="258"/>
      <c r="AW42" s="163"/>
      <c r="AX42" s="164"/>
      <c r="AY42" s="162"/>
      <c r="AZ42" s="163"/>
      <c r="BA42" s="164"/>
      <c r="BB42" s="162"/>
      <c r="BC42" s="163"/>
      <c r="BD42" s="164"/>
      <c r="BE42" s="86"/>
      <c r="BF42" s="165"/>
    </row>
    <row r="43" spans="1:58" ht="12.75">
      <c r="A43" s="28"/>
      <c r="B43" s="108" t="s">
        <v>37</v>
      </c>
      <c r="C43" s="29">
        <f>'Input Sheet'!C43</f>
        <v>1</v>
      </c>
      <c r="D43" s="109"/>
      <c r="E43" s="109">
        <f>C43</f>
        <v>1</v>
      </c>
      <c r="F43" s="4"/>
      <c r="G43" s="110">
        <v>9000</v>
      </c>
      <c r="H43" s="110"/>
      <c r="I43" s="109">
        <f>$AV$4/G43</f>
        <v>3.3333333333333335</v>
      </c>
      <c r="J43" s="109"/>
      <c r="K43" s="109">
        <f>E43-I43</f>
        <v>-2.3333333333333335</v>
      </c>
      <c r="L43" s="111"/>
      <c r="M43" s="112">
        <f>IF(E43=0," ",(K43/E43))</f>
        <v>-2.3333333333333335</v>
      </c>
      <c r="N43" s="237"/>
      <c r="O43" s="108"/>
      <c r="P43" s="109">
        <f>$C43</f>
        <v>1</v>
      </c>
      <c r="Q43" s="4"/>
      <c r="R43" s="110">
        <v>10038</v>
      </c>
      <c r="S43" s="110"/>
      <c r="T43" s="109">
        <f>$AV$4/R43</f>
        <v>2.9886431560071727</v>
      </c>
      <c r="U43" s="109"/>
      <c r="V43" s="109">
        <f>P43-T43</f>
        <v>-1.9886431560071727</v>
      </c>
      <c r="W43" s="113"/>
      <c r="X43" s="112">
        <f>IF(P43=0," ",(V43/P43))</f>
        <v>-1.9886431560071727</v>
      </c>
      <c r="Y43" s="242"/>
      <c r="Z43" s="108"/>
      <c r="AA43" s="109">
        <f>$C43</f>
        <v>1</v>
      </c>
      <c r="AB43" s="4"/>
      <c r="AC43" s="110">
        <v>14035.560640732265</v>
      </c>
      <c r="AD43" s="110"/>
      <c r="AE43" s="109">
        <f>$AV$4/AC43</f>
        <v>2.1374279779703076</v>
      </c>
      <c r="AF43" s="109"/>
      <c r="AG43" s="109">
        <f>AA43-AE43</f>
        <v>-1.1374279779703076</v>
      </c>
      <c r="AH43" s="113"/>
      <c r="AI43" s="112">
        <f>IF(AA43=0," ",(AG43/AA43))</f>
        <v>-1.1374279779703076</v>
      </c>
      <c r="AJ43" s="242"/>
      <c r="AK43" s="113"/>
      <c r="AL43" s="109">
        <f>C43</f>
        <v>1</v>
      </c>
      <c r="AM43" s="4"/>
      <c r="AN43" s="114">
        <v>6172.83950617284</v>
      </c>
      <c r="AO43" s="114"/>
      <c r="AP43" s="109">
        <f>$AV$4/AN43</f>
        <v>4.859999999999999</v>
      </c>
      <c r="AQ43" s="109"/>
      <c r="AR43" s="109">
        <f>AL43-AP43</f>
        <v>-3.8599999999999994</v>
      </c>
      <c r="AS43" s="111"/>
      <c r="AT43" s="112">
        <f>IF(AL43=0," ",(AR43/AL43))</f>
        <v>-3.8599999999999994</v>
      </c>
      <c r="AU43" s="242"/>
      <c r="AV43" s="88">
        <f>I43</f>
        <v>3.3333333333333335</v>
      </c>
      <c r="AW43" s="116"/>
      <c r="AX43" s="117">
        <f>M43</f>
        <v>-2.3333333333333335</v>
      </c>
      <c r="AY43" s="115">
        <f>T43</f>
        <v>2.9886431560071727</v>
      </c>
      <c r="AZ43" s="116"/>
      <c r="BA43" s="117">
        <f>X43</f>
        <v>-1.9886431560071727</v>
      </c>
      <c r="BB43" s="118">
        <f>AE43</f>
        <v>2.1374279779703076</v>
      </c>
      <c r="BC43" s="116"/>
      <c r="BD43" s="117">
        <f>AI43</f>
        <v>-1.1374279779703076</v>
      </c>
      <c r="BE43" s="79"/>
      <c r="BF43" s="119">
        <f>AP43</f>
        <v>4.859999999999999</v>
      </c>
    </row>
    <row r="44" spans="1:58" ht="12.75">
      <c r="A44" s="28"/>
      <c r="B44" s="108" t="s">
        <v>38</v>
      </c>
      <c r="C44" s="29">
        <f>'Input Sheet'!C44</f>
        <v>1</v>
      </c>
      <c r="D44" s="109"/>
      <c r="E44" s="109">
        <f>C44</f>
        <v>1</v>
      </c>
      <c r="F44" s="4"/>
      <c r="G44" s="110">
        <v>76098</v>
      </c>
      <c r="H44" s="110"/>
      <c r="I44" s="109">
        <f>$AV$4/G44</f>
        <v>0.39422849483560674</v>
      </c>
      <c r="J44" s="109"/>
      <c r="K44" s="109">
        <f>E44-I44</f>
        <v>0.6057715051643933</v>
      </c>
      <c r="L44" s="111"/>
      <c r="M44" s="112">
        <f>IF(E44=0," ",(K44/E44))</f>
        <v>0.6057715051643933</v>
      </c>
      <c r="N44" s="237"/>
      <c r="O44" s="108"/>
      <c r="P44" s="109"/>
      <c r="Q44" s="4"/>
      <c r="R44" s="110"/>
      <c r="S44" s="110"/>
      <c r="T44" s="109"/>
      <c r="U44" s="109"/>
      <c r="V44" s="109"/>
      <c r="W44" s="113"/>
      <c r="X44" s="112" t="str">
        <f>IF(P44=0," ",(V44/P44))</f>
        <v> </v>
      </c>
      <c r="Y44" s="242"/>
      <c r="Z44" s="108"/>
      <c r="AA44" s="109"/>
      <c r="AB44" s="4"/>
      <c r="AC44" s="110"/>
      <c r="AD44" s="110"/>
      <c r="AE44" s="109"/>
      <c r="AF44" s="109"/>
      <c r="AG44" s="109"/>
      <c r="AH44" s="113"/>
      <c r="AI44" s="112" t="str">
        <f>IF(AA44=0," ",(AG44/AA44))</f>
        <v> </v>
      </c>
      <c r="AJ44" s="242"/>
      <c r="AK44" s="113"/>
      <c r="AL44" s="109"/>
      <c r="AM44" s="4"/>
      <c r="AN44" s="114"/>
      <c r="AO44" s="114"/>
      <c r="AP44" s="109"/>
      <c r="AQ44" s="109"/>
      <c r="AR44" s="109"/>
      <c r="AS44" s="111"/>
      <c r="AT44" s="112" t="str">
        <f>IF(AL44=0," ",(AR44/AL44))</f>
        <v> </v>
      </c>
      <c r="AU44" s="242"/>
      <c r="AV44" s="88">
        <f>I44</f>
        <v>0.39422849483560674</v>
      </c>
      <c r="AW44" s="116"/>
      <c r="AX44" s="117">
        <f>M44</f>
        <v>0.6057715051643933</v>
      </c>
      <c r="AY44" s="115"/>
      <c r="AZ44" s="116"/>
      <c r="BA44" s="117"/>
      <c r="BB44" s="118"/>
      <c r="BC44" s="116"/>
      <c r="BD44" s="117"/>
      <c r="BE44" s="79"/>
      <c r="BF44" s="119"/>
    </row>
    <row r="45" spans="1:58" ht="12.75">
      <c r="A45" s="46" t="s">
        <v>39</v>
      </c>
      <c r="B45" s="19"/>
      <c r="C45" s="109">
        <f>SUM(C43:C44)</f>
        <v>2</v>
      </c>
      <c r="D45" s="109"/>
      <c r="E45" s="109">
        <f>SUM(E43:E44)</f>
        <v>2</v>
      </c>
      <c r="F45" s="4"/>
      <c r="G45" s="110"/>
      <c r="H45" s="110"/>
      <c r="I45" s="109">
        <f>SUM(I43:I44)</f>
        <v>3.72756182816894</v>
      </c>
      <c r="J45" s="109"/>
      <c r="K45" s="109">
        <f>E45-I45</f>
        <v>-1.7275618281689402</v>
      </c>
      <c r="L45" s="111"/>
      <c r="M45" s="112">
        <f>IF(E45=0," ",(K45/E45))</f>
        <v>-0.8637809140844701</v>
      </c>
      <c r="N45" s="237"/>
      <c r="O45" s="108"/>
      <c r="P45" s="109">
        <f>SUM(P43:P44)</f>
        <v>1</v>
      </c>
      <c r="Q45" s="4"/>
      <c r="R45" s="110"/>
      <c r="S45" s="110"/>
      <c r="T45" s="109">
        <f>SUM(T43:T44)</f>
        <v>2.9886431560071727</v>
      </c>
      <c r="U45" s="109"/>
      <c r="V45" s="109">
        <f>P45-T45</f>
        <v>-1.9886431560071727</v>
      </c>
      <c r="W45" s="113"/>
      <c r="X45" s="112">
        <f>IF(P45=0," ",(V45/P45))</f>
        <v>-1.9886431560071727</v>
      </c>
      <c r="Y45" s="242"/>
      <c r="Z45" s="108"/>
      <c r="AA45" s="109">
        <f>SUM(AA43:AA44)</f>
        <v>1</v>
      </c>
      <c r="AB45" s="4"/>
      <c r="AC45" s="110"/>
      <c r="AD45" s="110"/>
      <c r="AE45" s="109">
        <f>SUM(AE43:AE44)</f>
        <v>2.1374279779703076</v>
      </c>
      <c r="AF45" s="109"/>
      <c r="AG45" s="109">
        <f>AA45-AE45</f>
        <v>-1.1374279779703076</v>
      </c>
      <c r="AH45" s="113"/>
      <c r="AI45" s="112">
        <f>IF(AA45=0," ",(AG45/AA45))</f>
        <v>-1.1374279779703076</v>
      </c>
      <c r="AJ45" s="242"/>
      <c r="AK45" s="113"/>
      <c r="AL45" s="109">
        <f>SUM(AL43:AL44)</f>
        <v>1</v>
      </c>
      <c r="AM45" s="4"/>
      <c r="AN45" s="114">
        <v>1919.3857965451057</v>
      </c>
      <c r="AO45" s="110"/>
      <c r="AP45" s="109">
        <f>SUM(AP43:AP44)</f>
        <v>4.859999999999999</v>
      </c>
      <c r="AQ45" s="109"/>
      <c r="AR45" s="109">
        <f>AL45-AP45</f>
        <v>-3.8599999999999994</v>
      </c>
      <c r="AS45" s="111"/>
      <c r="AT45" s="112">
        <f>IF(AL45=0," ",(AR45/AL45))</f>
        <v>-3.8599999999999994</v>
      </c>
      <c r="AU45" s="242"/>
      <c r="AV45" s="88">
        <f>SUM(AV43:AV44)</f>
        <v>3.72756182816894</v>
      </c>
      <c r="AW45" s="116"/>
      <c r="AX45" s="117">
        <f>M45</f>
        <v>-0.8637809140844701</v>
      </c>
      <c r="AY45" s="115">
        <f>SUM(AY43:AY44)</f>
        <v>2.9886431560071727</v>
      </c>
      <c r="AZ45" s="116"/>
      <c r="BA45" s="117">
        <f>X45</f>
        <v>-1.9886431560071727</v>
      </c>
      <c r="BB45" s="115">
        <f>SUM(BB43:BB44)</f>
        <v>2.1374279779703076</v>
      </c>
      <c r="BC45" s="116"/>
      <c r="BD45" s="117">
        <f>AI45</f>
        <v>-1.1374279779703076</v>
      </c>
      <c r="BE45" s="79"/>
      <c r="BF45" s="119">
        <f>SUM(BF43:BF44)</f>
        <v>4.859999999999999</v>
      </c>
    </row>
    <row r="46" spans="1:58" ht="12.75">
      <c r="A46" s="3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41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41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41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41"/>
      <c r="AV46" s="88"/>
      <c r="AW46" s="108"/>
      <c r="AX46" s="108"/>
      <c r="AY46" s="115"/>
      <c r="AZ46" s="108"/>
      <c r="BA46" s="108"/>
      <c r="BB46" s="115"/>
      <c r="BC46" s="108"/>
      <c r="BD46" s="108"/>
      <c r="BE46" s="108"/>
      <c r="BF46" s="119"/>
    </row>
    <row r="47" spans="1:58" ht="13.5" thickBot="1">
      <c r="A47" s="47" t="s">
        <v>40</v>
      </c>
      <c r="B47" s="166"/>
      <c r="C47" s="167">
        <f>C45+C40+C27+C12</f>
        <v>52</v>
      </c>
      <c r="D47" s="167"/>
      <c r="E47" s="167">
        <f>E45+E40+E27+E12</f>
        <v>52</v>
      </c>
      <c r="F47" s="168"/>
      <c r="G47" s="169"/>
      <c r="H47" s="169"/>
      <c r="I47" s="167">
        <f>I45+I40+I27+I12</f>
        <v>45.29010068684083</v>
      </c>
      <c r="J47" s="167"/>
      <c r="K47" s="167">
        <f>E47-I47</f>
        <v>6.70989931315917</v>
      </c>
      <c r="L47" s="170"/>
      <c r="M47" s="171">
        <f>IF(E47=0," ",(K47/E47))</f>
        <v>0.12903652525306095</v>
      </c>
      <c r="N47" s="241"/>
      <c r="O47" s="166"/>
      <c r="P47" s="167">
        <f>P45+P40+P27+P12</f>
        <v>51</v>
      </c>
      <c r="Q47" s="168"/>
      <c r="R47" s="169"/>
      <c r="S47" s="169"/>
      <c r="T47" s="167">
        <f>T45+T40+T27+T12</f>
        <v>40.51342526338959</v>
      </c>
      <c r="U47" s="167"/>
      <c r="V47" s="167">
        <f>P47-T47</f>
        <v>10.486574736610407</v>
      </c>
      <c r="W47" s="172"/>
      <c r="X47" s="171">
        <f>IF(P47=0," ",(V47/P47))</f>
        <v>0.20561911248255701</v>
      </c>
      <c r="Y47" s="260"/>
      <c r="Z47" s="166"/>
      <c r="AA47" s="167">
        <f>AA45+AA40+AA27+AA12</f>
        <v>51</v>
      </c>
      <c r="AB47" s="168"/>
      <c r="AC47" s="173">
        <f>BK47</f>
        <v>0</v>
      </c>
      <c r="AD47" s="169"/>
      <c r="AE47" s="167">
        <f>AE45+AE40+AE27+AE12</f>
        <v>43.86373937399935</v>
      </c>
      <c r="AF47" s="167"/>
      <c r="AG47" s="167">
        <f>AA47-AE47</f>
        <v>7.136260626000649</v>
      </c>
      <c r="AH47" s="172"/>
      <c r="AI47" s="171">
        <f>IF(AA47=0," ",(AG47/AA47))</f>
        <v>0.13992667894118918</v>
      </c>
      <c r="AJ47" s="260"/>
      <c r="AK47" s="172"/>
      <c r="AL47" s="167">
        <f>AL45+AL40+AL27+AL12</f>
        <v>51</v>
      </c>
      <c r="AM47" s="168"/>
      <c r="AN47" s="169"/>
      <c r="AO47" s="169"/>
      <c r="AP47" s="167">
        <f>AP45+AP40+AP27+AP12</f>
        <v>54.120000000000005</v>
      </c>
      <c r="AQ47" s="167"/>
      <c r="AR47" s="167">
        <f>AL47-AP47</f>
        <v>-3.1200000000000045</v>
      </c>
      <c r="AS47" s="170"/>
      <c r="AT47" s="171">
        <f>IF(AL47=0," ",(AR47/AL47))</f>
        <v>-0.06117647058823538</v>
      </c>
      <c r="AU47" s="260"/>
      <c r="AV47" s="255">
        <f>AV45+AV40+AV27+AV12</f>
        <v>45.29010068684083</v>
      </c>
      <c r="AW47" s="129"/>
      <c r="AX47" s="130">
        <f>M47</f>
        <v>0.12903652525306095</v>
      </c>
      <c r="AY47" s="128">
        <f>AY45+AY40+AY27+AY12</f>
        <v>40.51342526338959</v>
      </c>
      <c r="AZ47" s="129"/>
      <c r="BA47" s="130">
        <f>X47</f>
        <v>0.20561911248255701</v>
      </c>
      <c r="BB47" s="128">
        <f>BB45+BB40+BB27+BB12</f>
        <v>43.86373937399935</v>
      </c>
      <c r="BC47" s="129"/>
      <c r="BD47" s="130">
        <f>AI47</f>
        <v>0.13992667894118918</v>
      </c>
      <c r="BE47" s="131"/>
      <c r="BF47" s="132">
        <f>BF45+BF40+BF27+BF12</f>
        <v>54.120000000000005</v>
      </c>
    </row>
    <row r="48" spans="1:58" ht="12.75">
      <c r="A48" s="5"/>
      <c r="B48" s="5"/>
      <c r="C48" s="8"/>
      <c r="D48" s="8"/>
      <c r="E48" s="5"/>
      <c r="F48" s="5"/>
      <c r="G48" s="51"/>
      <c r="H48" s="51"/>
      <c r="I48" s="52"/>
      <c r="J48" s="52"/>
      <c r="K48" s="52"/>
      <c r="L48" s="53"/>
      <c r="M48" s="54"/>
      <c r="N48" s="154"/>
      <c r="O48" s="5"/>
      <c r="P48" s="5"/>
      <c r="Q48" s="5"/>
      <c r="R48" s="51"/>
      <c r="S48" s="51"/>
      <c r="T48" s="5"/>
      <c r="U48" s="5"/>
      <c r="V48" s="53"/>
      <c r="W48" s="5"/>
      <c r="X48" s="54"/>
      <c r="Y48" s="5"/>
      <c r="Z48" s="5"/>
      <c r="AA48" s="5"/>
      <c r="AB48" s="5"/>
      <c r="AC48" s="51"/>
      <c r="AD48" s="51"/>
      <c r="AE48" s="5"/>
      <c r="AF48" s="5"/>
      <c r="AG48" s="53"/>
      <c r="AH48" s="5"/>
      <c r="AI48" s="54"/>
      <c r="AJ48" s="5"/>
      <c r="AK48" s="5"/>
      <c r="AL48" s="8"/>
      <c r="AM48" s="8"/>
      <c r="AN48" s="55"/>
      <c r="AO48" s="55"/>
      <c r="AP48" s="5"/>
      <c r="AQ48" s="5"/>
      <c r="AR48" s="53"/>
      <c r="AS48" s="53"/>
      <c r="AT48" s="54"/>
      <c r="AU48" s="5"/>
      <c r="AV48" s="56"/>
      <c r="AW48" s="17"/>
      <c r="AX48" s="57"/>
      <c r="AY48" s="56"/>
      <c r="AZ48" s="17"/>
      <c r="BA48" s="174"/>
      <c r="BB48" s="56"/>
      <c r="BC48" s="17"/>
      <c r="BD48" s="174"/>
      <c r="BE48" s="58"/>
      <c r="BF48" s="56"/>
    </row>
  </sheetData>
  <sheetProtection/>
  <printOptions/>
  <pageMargins left="0.75" right="0.75" top="1" bottom="1" header="0.5" footer="0.5"/>
  <pageSetup horizontalDpi="300" verticalDpi="300" orientation="portrait" r:id="rId1"/>
  <colBreaks count="3" manualBreakCount="3">
    <brk id="14" max="65535" man="1"/>
    <brk id="25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Angie Laflamme</cp:lastModifiedBy>
  <cp:lastPrinted>2002-03-20T21:26:10Z</cp:lastPrinted>
  <dcterms:created xsi:type="dcterms:W3CDTF">2002-03-20T20:56:52Z</dcterms:created>
  <dcterms:modified xsi:type="dcterms:W3CDTF">2010-05-12T18:50:28Z</dcterms:modified>
  <cp:category/>
  <cp:version/>
  <cp:contentType/>
  <cp:contentStatus/>
</cp:coreProperties>
</file>