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stratishealth.sharepoint.com/rqita/pr/"/>
    </mc:Choice>
  </mc:AlternateContent>
  <bookViews>
    <workbookView xWindow="0" yWindow="0" windowWidth="28800" windowHeight="12135" tabRatio="759"/>
  </bookViews>
  <sheets>
    <sheet name="Instructions" sheetId="3" r:id="rId1"/>
    <sheet name="Template - Median" sheetId="8" r:id="rId2"/>
    <sheet name="Example - Median" sheetId="19" r:id="rId3"/>
    <sheet name="Template - Percentage" sheetId="22" r:id="rId4"/>
    <sheet name="Template - Per 1,000" sheetId="5" r:id="rId5"/>
    <sheet name="OP-1 - Median" sheetId="10" state="hidden" r:id="rId6"/>
    <sheet name="OP-2 - Percentage" sheetId="11" r:id="rId7"/>
    <sheet name="OP-3b - Median" sheetId="12" r:id="rId8"/>
    <sheet name="OP-4 - Percentage" sheetId="25" state="hidden" r:id="rId9"/>
    <sheet name="OP-5 - Median" sheetId="13" r:id="rId10"/>
    <sheet name="OP-18 - Median" sheetId="26" r:id="rId11"/>
    <sheet name="OP-20 - Median" sheetId="14" state="hidden" r:id="rId12"/>
    <sheet name="OP-21 - Median" sheetId="15" state="hidden" r:id="rId13"/>
    <sheet name="OP-22 - Percentage" sheetId="16" r:id="rId14"/>
    <sheet name="OP-27 - Percentage" sheetId="17" r:id="rId15"/>
    <sheet name="EDTC-All - Percentage" sheetId="24" r:id="rId16"/>
    <sheet name="IMM-2 - Percentage" sheetId="18" state="hidden" r:id="rId17"/>
    <sheet name="ED-1 - Median" sheetId="27" state="hidden" r:id="rId18"/>
    <sheet name="ED-2 - Median" sheetId="28" r:id="rId19"/>
    <sheet name="Dashboard" sheetId="21" r:id="rId20"/>
    <sheet name="Frequency" sheetId="2" state="hidden" r:id="rId21"/>
  </sheets>
  <definedNames>
    <definedName name="_xlnm.Print_Area" localSheetId="19">Dashboard!$B$1:$I$22</definedName>
    <definedName name="_xlnm.Print_Area" localSheetId="0">Instructions!$A$1:$C$61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1" i="28" l="1"/>
  <c r="E51" i="28"/>
  <c r="F50" i="28"/>
  <c r="E50" i="28"/>
  <c r="I49" i="28"/>
  <c r="F49" i="28"/>
  <c r="E49" i="28"/>
  <c r="F48" i="28"/>
  <c r="E48" i="28"/>
  <c r="F47" i="28"/>
  <c r="E47" i="28"/>
  <c r="I46" i="28"/>
  <c r="F46" i="28"/>
  <c r="E46" i="28"/>
  <c r="F45" i="28"/>
  <c r="E45" i="28"/>
  <c r="F44" i="28"/>
  <c r="E44" i="28"/>
  <c r="I43" i="28"/>
  <c r="F43" i="28"/>
  <c r="E43" i="28"/>
  <c r="F42" i="28"/>
  <c r="E42" i="28"/>
  <c r="F41" i="28"/>
  <c r="E41" i="28"/>
  <c r="I40" i="28"/>
  <c r="F40" i="28"/>
  <c r="E40" i="28"/>
  <c r="F39" i="28"/>
  <c r="E39" i="28"/>
  <c r="F38" i="28"/>
  <c r="E38" i="28"/>
  <c r="I37" i="28"/>
  <c r="F37" i="28"/>
  <c r="E37" i="28"/>
  <c r="F36" i="28"/>
  <c r="E36" i="28"/>
  <c r="F35" i="28"/>
  <c r="E35" i="28"/>
  <c r="I34" i="28"/>
  <c r="F34" i="28"/>
  <c r="E34" i="28"/>
  <c r="F33" i="28"/>
  <c r="E33" i="28"/>
  <c r="F32" i="28"/>
  <c r="E32" i="28"/>
  <c r="I31" i="28"/>
  <c r="F31" i="28"/>
  <c r="E31" i="28"/>
  <c r="F30" i="28"/>
  <c r="E30" i="28"/>
  <c r="F29" i="28"/>
  <c r="E29" i="28"/>
  <c r="I28" i="28"/>
  <c r="F28" i="28"/>
  <c r="E28" i="28"/>
  <c r="F27" i="28"/>
  <c r="E27" i="28"/>
  <c r="F26" i="28"/>
  <c r="E26" i="28"/>
  <c r="I25" i="28"/>
  <c r="F25" i="28"/>
  <c r="E25" i="28"/>
  <c r="F24" i="28"/>
  <c r="E24" i="28"/>
  <c r="F23" i="28"/>
  <c r="E23" i="28"/>
  <c r="I22" i="28"/>
  <c r="F22" i="28"/>
  <c r="E22" i="28"/>
  <c r="F21" i="28"/>
  <c r="E21" i="28"/>
  <c r="F20" i="28"/>
  <c r="E20" i="28"/>
  <c r="I19" i="28"/>
  <c r="F19" i="28"/>
  <c r="E19" i="28"/>
  <c r="F18" i="28"/>
  <c r="E18" i="28"/>
  <c r="F17" i="28"/>
  <c r="E17" i="28"/>
  <c r="J16" i="28"/>
  <c r="I16" i="28"/>
  <c r="E16" i="28"/>
  <c r="B16" i="28"/>
  <c r="B17" i="28" s="1"/>
  <c r="B18" i="28" s="1"/>
  <c r="B19" i="28" s="1"/>
  <c r="B15" i="28"/>
  <c r="C3" i="28"/>
  <c r="B14" i="28" s="1"/>
  <c r="F51" i="27"/>
  <c r="E51" i="27"/>
  <c r="F50" i="27"/>
  <c r="E50" i="27"/>
  <c r="I49" i="27"/>
  <c r="F49" i="27"/>
  <c r="E49" i="27"/>
  <c r="F48" i="27"/>
  <c r="E48" i="27"/>
  <c r="F47" i="27"/>
  <c r="E47" i="27"/>
  <c r="I46" i="27"/>
  <c r="F46" i="27"/>
  <c r="E46" i="27"/>
  <c r="F45" i="27"/>
  <c r="E45" i="27"/>
  <c r="F44" i="27"/>
  <c r="E44" i="27"/>
  <c r="I43" i="27"/>
  <c r="F43" i="27"/>
  <c r="E43" i="27"/>
  <c r="F42" i="27"/>
  <c r="E42" i="27"/>
  <c r="F41" i="27"/>
  <c r="E41" i="27"/>
  <c r="I40" i="27"/>
  <c r="F40" i="27"/>
  <c r="E40" i="27"/>
  <c r="F39" i="27"/>
  <c r="E39" i="27"/>
  <c r="F38" i="27"/>
  <c r="E38" i="27"/>
  <c r="I37" i="27"/>
  <c r="F37" i="27"/>
  <c r="E37" i="27"/>
  <c r="F36" i="27"/>
  <c r="E36" i="27"/>
  <c r="F35" i="27"/>
  <c r="E35" i="27"/>
  <c r="I34" i="27"/>
  <c r="F34" i="27"/>
  <c r="E34" i="27"/>
  <c r="F33" i="27"/>
  <c r="E33" i="27"/>
  <c r="F32" i="27"/>
  <c r="E32" i="27"/>
  <c r="I31" i="27"/>
  <c r="F31" i="27"/>
  <c r="E31" i="27"/>
  <c r="F30" i="27"/>
  <c r="E30" i="27"/>
  <c r="F29" i="27"/>
  <c r="E29" i="27"/>
  <c r="I28" i="27"/>
  <c r="F28" i="27"/>
  <c r="E28" i="27"/>
  <c r="F27" i="27"/>
  <c r="E27" i="27"/>
  <c r="F26" i="27"/>
  <c r="E26" i="27"/>
  <c r="I25" i="27"/>
  <c r="F25" i="27"/>
  <c r="E25" i="27"/>
  <c r="F24" i="27"/>
  <c r="E24" i="27"/>
  <c r="F23" i="27"/>
  <c r="E23" i="27"/>
  <c r="I22" i="27"/>
  <c r="F22" i="27"/>
  <c r="E22" i="27"/>
  <c r="F21" i="27"/>
  <c r="E21" i="27"/>
  <c r="F20" i="27"/>
  <c r="E20" i="27"/>
  <c r="I19" i="27"/>
  <c r="F19" i="27"/>
  <c r="E19" i="27"/>
  <c r="F18" i="27"/>
  <c r="E18" i="27"/>
  <c r="F17" i="27"/>
  <c r="E17" i="27"/>
  <c r="J16" i="27"/>
  <c r="I16" i="27"/>
  <c r="E16" i="27"/>
  <c r="B16" i="27"/>
  <c r="B17" i="27" s="1"/>
  <c r="B18" i="27" s="1"/>
  <c r="B19" i="27" s="1"/>
  <c r="B15" i="27"/>
  <c r="C3" i="27"/>
  <c r="B14" i="27" s="1"/>
  <c r="C19" i="21"/>
  <c r="B20" i="28" l="1"/>
  <c r="B21" i="28" s="1"/>
  <c r="B22" i="28" s="1"/>
  <c r="J19" i="28"/>
  <c r="B20" i="27"/>
  <c r="B21" i="27" s="1"/>
  <c r="B22" i="27" s="1"/>
  <c r="J19" i="27"/>
  <c r="E16" i="24"/>
  <c r="F51" i="26"/>
  <c r="E51" i="26"/>
  <c r="F50" i="26"/>
  <c r="E50" i="26"/>
  <c r="I49" i="26"/>
  <c r="F49" i="26"/>
  <c r="E49" i="26"/>
  <c r="F48" i="26"/>
  <c r="E48" i="26"/>
  <c r="F47" i="26"/>
  <c r="E47" i="26"/>
  <c r="I46" i="26"/>
  <c r="F46" i="26"/>
  <c r="E46" i="26"/>
  <c r="F45" i="26"/>
  <c r="E45" i="26"/>
  <c r="F44" i="26"/>
  <c r="E44" i="26"/>
  <c r="I43" i="26"/>
  <c r="F43" i="26"/>
  <c r="E43" i="26"/>
  <c r="F42" i="26"/>
  <c r="E42" i="26"/>
  <c r="F41" i="26"/>
  <c r="E41" i="26"/>
  <c r="I40" i="26"/>
  <c r="F40" i="26"/>
  <c r="E40" i="26"/>
  <c r="F39" i="26"/>
  <c r="E39" i="26"/>
  <c r="F38" i="26"/>
  <c r="E38" i="26"/>
  <c r="I37" i="26"/>
  <c r="F37" i="26"/>
  <c r="E37" i="26"/>
  <c r="F36" i="26"/>
  <c r="E36" i="26"/>
  <c r="F35" i="26"/>
  <c r="E35" i="26"/>
  <c r="I34" i="26"/>
  <c r="F34" i="26"/>
  <c r="E34" i="26"/>
  <c r="F33" i="26"/>
  <c r="E33" i="26"/>
  <c r="F32" i="26"/>
  <c r="E32" i="26"/>
  <c r="I31" i="26"/>
  <c r="F31" i="26"/>
  <c r="E31" i="26"/>
  <c r="F30" i="26"/>
  <c r="E30" i="26"/>
  <c r="F29" i="26"/>
  <c r="E29" i="26"/>
  <c r="I28" i="26"/>
  <c r="F28" i="26"/>
  <c r="E28" i="26"/>
  <c r="F27" i="26"/>
  <c r="E27" i="26"/>
  <c r="F26" i="26"/>
  <c r="E26" i="26"/>
  <c r="I25" i="26"/>
  <c r="F25" i="26"/>
  <c r="E25" i="26"/>
  <c r="F24" i="26"/>
  <c r="E24" i="26"/>
  <c r="F23" i="26"/>
  <c r="E23" i="26"/>
  <c r="I22" i="26"/>
  <c r="F22" i="26"/>
  <c r="E22" i="26"/>
  <c r="F21" i="26"/>
  <c r="E21" i="26"/>
  <c r="F20" i="26"/>
  <c r="E20" i="26"/>
  <c r="I19" i="26"/>
  <c r="F19" i="26"/>
  <c r="E19" i="26"/>
  <c r="F18" i="26"/>
  <c r="E18" i="26"/>
  <c r="F17" i="26"/>
  <c r="E17" i="26"/>
  <c r="I16" i="26"/>
  <c r="E16" i="26"/>
  <c r="B16" i="26"/>
  <c r="B17" i="26" s="1"/>
  <c r="B18" i="26" s="1"/>
  <c r="B19" i="26" s="1"/>
  <c r="B15" i="26"/>
  <c r="C3" i="26"/>
  <c r="B14" i="26" s="1"/>
  <c r="F53" i="25"/>
  <c r="E53" i="25"/>
  <c r="F52" i="25"/>
  <c r="E52" i="25"/>
  <c r="I51" i="25"/>
  <c r="F51" i="25"/>
  <c r="E51" i="25"/>
  <c r="F50" i="25"/>
  <c r="E50" i="25"/>
  <c r="F49" i="25"/>
  <c r="E49" i="25"/>
  <c r="I48" i="25"/>
  <c r="F48" i="25"/>
  <c r="E48" i="25"/>
  <c r="F47" i="25"/>
  <c r="E47" i="25"/>
  <c r="F46" i="25"/>
  <c r="E46" i="25"/>
  <c r="I45" i="25"/>
  <c r="F45" i="25"/>
  <c r="E45" i="25"/>
  <c r="F44" i="25"/>
  <c r="E44" i="25"/>
  <c r="F43" i="25"/>
  <c r="E43" i="25"/>
  <c r="I42" i="25"/>
  <c r="F42" i="25"/>
  <c r="E42" i="25"/>
  <c r="F41" i="25"/>
  <c r="E41" i="25"/>
  <c r="F40" i="25"/>
  <c r="E40" i="25"/>
  <c r="I39" i="25"/>
  <c r="F39" i="25"/>
  <c r="E39" i="25"/>
  <c r="F38" i="25"/>
  <c r="E38" i="25"/>
  <c r="F37" i="25"/>
  <c r="E37" i="25"/>
  <c r="I36" i="25"/>
  <c r="F36" i="25"/>
  <c r="E36" i="25"/>
  <c r="F35" i="25"/>
  <c r="E35" i="25"/>
  <c r="F34" i="25"/>
  <c r="E34" i="25"/>
  <c r="I33" i="25"/>
  <c r="F33" i="25"/>
  <c r="E33" i="25"/>
  <c r="F32" i="25"/>
  <c r="E32" i="25"/>
  <c r="F31" i="25"/>
  <c r="E31" i="25"/>
  <c r="I30" i="25"/>
  <c r="F30" i="25"/>
  <c r="E30" i="25"/>
  <c r="F29" i="25"/>
  <c r="E29" i="25"/>
  <c r="F28" i="25"/>
  <c r="E28" i="25"/>
  <c r="I27" i="25"/>
  <c r="F27" i="25"/>
  <c r="E27" i="25"/>
  <c r="F26" i="25"/>
  <c r="E26" i="25"/>
  <c r="F25" i="25"/>
  <c r="E25" i="25"/>
  <c r="I24" i="25"/>
  <c r="F24" i="25"/>
  <c r="E24" i="25"/>
  <c r="F23" i="25"/>
  <c r="E23" i="25"/>
  <c r="F22" i="25"/>
  <c r="E22" i="25"/>
  <c r="I21" i="25"/>
  <c r="F21" i="25"/>
  <c r="E21" i="25"/>
  <c r="F20" i="25"/>
  <c r="E20" i="25"/>
  <c r="F19" i="25"/>
  <c r="E19" i="25"/>
  <c r="I18" i="25"/>
  <c r="E18" i="25"/>
  <c r="B18" i="25"/>
  <c r="J18" i="25" s="1"/>
  <c r="B17" i="25"/>
  <c r="C3" i="25"/>
  <c r="B16" i="25" s="1"/>
  <c r="E19" i="21"/>
  <c r="G19" i="21"/>
  <c r="C13" i="21"/>
  <c r="D19" i="21"/>
  <c r="J19" i="21"/>
  <c r="F19" i="21"/>
  <c r="C15" i="21"/>
  <c r="I19" i="21" l="1"/>
  <c r="B23" i="28"/>
  <c r="B24" i="28" s="1"/>
  <c r="B25" i="28" s="1"/>
  <c r="J22" i="28"/>
  <c r="B23" i="27"/>
  <c r="B24" i="27" s="1"/>
  <c r="B25" i="27" s="1"/>
  <c r="J22" i="27"/>
  <c r="J19" i="26"/>
  <c r="B20" i="26"/>
  <c r="B21" i="26" s="1"/>
  <c r="B22" i="26" s="1"/>
  <c r="J16" i="26"/>
  <c r="B19" i="25"/>
  <c r="B20" i="25" s="1"/>
  <c r="B21" i="25" s="1"/>
  <c r="F17" i="16"/>
  <c r="D15" i="21"/>
  <c r="E15" i="21"/>
  <c r="G15" i="21"/>
  <c r="F15" i="21"/>
  <c r="F13" i="21"/>
  <c r="J15" i="21"/>
  <c r="D13" i="21"/>
  <c r="J25" i="28" l="1"/>
  <c r="B26" i="28"/>
  <c r="B27" i="28" s="1"/>
  <c r="B28" i="28" s="1"/>
  <c r="J25" i="27"/>
  <c r="B26" i="27"/>
  <c r="B27" i="27" s="1"/>
  <c r="B28" i="27" s="1"/>
  <c r="I15" i="21"/>
  <c r="B23" i="26"/>
  <c r="B24" i="26" s="1"/>
  <c r="B25" i="26" s="1"/>
  <c r="J22" i="26"/>
  <c r="B22" i="25"/>
  <c r="B23" i="25" s="1"/>
  <c r="B24" i="25" s="1"/>
  <c r="J21" i="25"/>
  <c r="B2" i="21"/>
  <c r="E17" i="19"/>
  <c r="E18" i="19"/>
  <c r="E19" i="19"/>
  <c r="E20" i="19"/>
  <c r="E21" i="19"/>
  <c r="E22" i="19"/>
  <c r="E23" i="19"/>
  <c r="E24" i="19"/>
  <c r="E25" i="19"/>
  <c r="E26" i="19"/>
  <c r="E27" i="19"/>
  <c r="E28" i="19"/>
  <c r="E29" i="19"/>
  <c r="E30" i="19"/>
  <c r="E31" i="19"/>
  <c r="E32" i="19"/>
  <c r="E33" i="19"/>
  <c r="E34" i="19"/>
  <c r="E35" i="19"/>
  <c r="E36" i="19"/>
  <c r="E37" i="19"/>
  <c r="E38" i="19"/>
  <c r="E39" i="19"/>
  <c r="E40" i="19"/>
  <c r="E41" i="19"/>
  <c r="E42" i="19"/>
  <c r="E43" i="19"/>
  <c r="E44" i="19"/>
  <c r="E45" i="19"/>
  <c r="E46" i="19"/>
  <c r="E47" i="19"/>
  <c r="E48" i="19"/>
  <c r="E49" i="19"/>
  <c r="E50" i="19"/>
  <c r="E51" i="19"/>
  <c r="E16" i="19"/>
  <c r="F18" i="24"/>
  <c r="F19" i="24"/>
  <c r="F20" i="24"/>
  <c r="F21" i="24"/>
  <c r="F22" i="24"/>
  <c r="F23" i="24"/>
  <c r="F24" i="24"/>
  <c r="F25" i="24"/>
  <c r="F26" i="24"/>
  <c r="F27" i="24"/>
  <c r="F28" i="24"/>
  <c r="F29" i="24"/>
  <c r="F30" i="24"/>
  <c r="F31" i="24"/>
  <c r="F32" i="24"/>
  <c r="F33" i="24"/>
  <c r="F34" i="24"/>
  <c r="F35" i="24"/>
  <c r="F36" i="24"/>
  <c r="F37" i="24"/>
  <c r="F38" i="24"/>
  <c r="F39" i="24"/>
  <c r="F40" i="24"/>
  <c r="F41" i="24"/>
  <c r="F42" i="24"/>
  <c r="F43" i="24"/>
  <c r="F44" i="24"/>
  <c r="F45" i="24"/>
  <c r="F46" i="24"/>
  <c r="F47" i="24"/>
  <c r="F48" i="24"/>
  <c r="F49" i="24"/>
  <c r="F50" i="24"/>
  <c r="F51" i="24"/>
  <c r="F17" i="24"/>
  <c r="F18" i="18"/>
  <c r="F19" i="18"/>
  <c r="F20" i="18"/>
  <c r="F21" i="18"/>
  <c r="F22" i="18"/>
  <c r="F23" i="18"/>
  <c r="F24" i="18"/>
  <c r="F25" i="18"/>
  <c r="F26" i="18"/>
  <c r="F27" i="18"/>
  <c r="F28" i="18"/>
  <c r="F29" i="18"/>
  <c r="F30" i="18"/>
  <c r="F31" i="18"/>
  <c r="F32" i="18"/>
  <c r="F33" i="18"/>
  <c r="F34" i="18"/>
  <c r="F35" i="18"/>
  <c r="F36" i="18"/>
  <c r="F37" i="18"/>
  <c r="F38" i="18"/>
  <c r="F39" i="18"/>
  <c r="F40" i="18"/>
  <c r="F41" i="18"/>
  <c r="F42" i="18"/>
  <c r="F43" i="18"/>
  <c r="F44" i="18"/>
  <c r="F45" i="18"/>
  <c r="F46" i="18"/>
  <c r="F47" i="18"/>
  <c r="F48" i="18"/>
  <c r="F49" i="18"/>
  <c r="F50" i="18"/>
  <c r="F51" i="18"/>
  <c r="F17" i="18"/>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17" i="17"/>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19" i="11"/>
  <c r="F17" i="5"/>
  <c r="F18" i="22"/>
  <c r="F19" i="22"/>
  <c r="F20" i="22"/>
  <c r="F21" i="22"/>
  <c r="F22" i="22"/>
  <c r="F23" i="22"/>
  <c r="F24" i="22"/>
  <c r="F25" i="22"/>
  <c r="F26" i="22"/>
  <c r="F27" i="22"/>
  <c r="F28" i="22"/>
  <c r="F29" i="22"/>
  <c r="F30" i="22"/>
  <c r="F31" i="22"/>
  <c r="F32" i="22"/>
  <c r="F33" i="22"/>
  <c r="F34" i="22"/>
  <c r="F35" i="22"/>
  <c r="F36" i="22"/>
  <c r="F37" i="22"/>
  <c r="F38" i="22"/>
  <c r="F39" i="22"/>
  <c r="F40" i="22"/>
  <c r="F41" i="22"/>
  <c r="F42" i="22"/>
  <c r="F43" i="22"/>
  <c r="F44" i="22"/>
  <c r="F45" i="22"/>
  <c r="F46" i="22"/>
  <c r="F47" i="22"/>
  <c r="F48" i="22"/>
  <c r="F49" i="22"/>
  <c r="F50" i="22"/>
  <c r="F51" i="22"/>
  <c r="F17" i="22"/>
  <c r="F17" i="8"/>
  <c r="E51" i="24"/>
  <c r="E50" i="24"/>
  <c r="I49" i="24"/>
  <c r="E49" i="24"/>
  <c r="E48" i="24"/>
  <c r="E47" i="24"/>
  <c r="I46" i="24"/>
  <c r="E46" i="24"/>
  <c r="E45" i="24"/>
  <c r="E44" i="24"/>
  <c r="I43" i="24"/>
  <c r="E43" i="24"/>
  <c r="E42" i="24"/>
  <c r="E41" i="24"/>
  <c r="I40" i="24"/>
  <c r="E40" i="24"/>
  <c r="E39" i="24"/>
  <c r="E38" i="24"/>
  <c r="I37" i="24"/>
  <c r="E37" i="24"/>
  <c r="E36" i="24"/>
  <c r="E35" i="24"/>
  <c r="I34" i="24"/>
  <c r="E34" i="24"/>
  <c r="E33" i="24"/>
  <c r="E32" i="24"/>
  <c r="I31" i="24"/>
  <c r="E31" i="24"/>
  <c r="E30" i="24"/>
  <c r="E29" i="24"/>
  <c r="I28" i="24"/>
  <c r="E28" i="24"/>
  <c r="E27" i="24"/>
  <c r="E26" i="24"/>
  <c r="I25" i="24"/>
  <c r="E25" i="24"/>
  <c r="E24" i="24"/>
  <c r="E23" i="24"/>
  <c r="I22" i="24"/>
  <c r="E22" i="24"/>
  <c r="E21" i="24"/>
  <c r="E20" i="24"/>
  <c r="I19" i="24"/>
  <c r="E19" i="24"/>
  <c r="E18" i="24"/>
  <c r="E17" i="24"/>
  <c r="I16" i="24"/>
  <c r="B16" i="24"/>
  <c r="J16" i="24" s="1"/>
  <c r="B15" i="24"/>
  <c r="B14" i="24"/>
  <c r="C3" i="24"/>
  <c r="C3" i="18"/>
  <c r="C3" i="17"/>
  <c r="C3" i="16"/>
  <c r="C3" i="15"/>
  <c r="C3" i="14"/>
  <c r="C3" i="13"/>
  <c r="C3" i="12"/>
  <c r="C3" i="11"/>
  <c r="C3" i="10"/>
  <c r="C3" i="5"/>
  <c r="C3" i="22"/>
  <c r="C3" i="8"/>
  <c r="C18" i="21"/>
  <c r="B29" i="28" l="1"/>
  <c r="B30" i="28" s="1"/>
  <c r="B31" i="28" s="1"/>
  <c r="J28" i="28"/>
  <c r="B29" i="27"/>
  <c r="B30" i="27" s="1"/>
  <c r="B31" i="27" s="1"/>
  <c r="J28" i="27"/>
  <c r="J25" i="26"/>
  <c r="B26" i="26"/>
  <c r="B27" i="26" s="1"/>
  <c r="B28" i="26" s="1"/>
  <c r="J24" i="25"/>
  <c r="B25" i="25"/>
  <c r="B26" i="25" s="1"/>
  <c r="B27" i="25" s="1"/>
  <c r="B17" i="24"/>
  <c r="B18" i="24" s="1"/>
  <c r="B19" i="24" s="1"/>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F18" i="15"/>
  <c r="F17" i="15"/>
  <c r="F51" i="14"/>
  <c r="F50" i="14"/>
  <c r="F49" i="14"/>
  <c r="F48" i="14"/>
  <c r="F47" i="14"/>
  <c r="F46" i="14"/>
  <c r="F45" i="14"/>
  <c r="F44" i="14"/>
  <c r="F43" i="14"/>
  <c r="F42" i="14"/>
  <c r="F41" i="14"/>
  <c r="F40" i="14"/>
  <c r="F39" i="14"/>
  <c r="F38" i="14"/>
  <c r="F37" i="14"/>
  <c r="F36" i="14"/>
  <c r="F35" i="14"/>
  <c r="F34" i="14"/>
  <c r="F33" i="14"/>
  <c r="F32" i="14"/>
  <c r="F31" i="14"/>
  <c r="F30" i="14"/>
  <c r="F29" i="14"/>
  <c r="F28" i="14"/>
  <c r="F27" i="14"/>
  <c r="F26" i="14"/>
  <c r="F25" i="14"/>
  <c r="F24" i="14"/>
  <c r="F23" i="14"/>
  <c r="F22" i="14"/>
  <c r="F21" i="14"/>
  <c r="F20" i="14"/>
  <c r="F19" i="14"/>
  <c r="F18" i="14"/>
  <c r="F17" i="14"/>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51" i="12"/>
  <c r="F50" i="12"/>
  <c r="F49" i="12"/>
  <c r="F48" i="12"/>
  <c r="F47" i="12"/>
  <c r="F46" i="12"/>
  <c r="F45" i="12"/>
  <c r="F44" i="12"/>
  <c r="F43" i="12"/>
  <c r="F42" i="12"/>
  <c r="F41" i="12"/>
  <c r="F40" i="12"/>
  <c r="F39" i="12"/>
  <c r="F38" i="12"/>
  <c r="F37" i="12"/>
  <c r="F36" i="12"/>
  <c r="F35" i="12"/>
  <c r="F34" i="12"/>
  <c r="F33" i="12"/>
  <c r="F32" i="12"/>
  <c r="F31" i="12"/>
  <c r="F30" i="12"/>
  <c r="F29" i="12"/>
  <c r="F28" i="12"/>
  <c r="F27" i="12"/>
  <c r="F26" i="12"/>
  <c r="F25" i="12"/>
  <c r="F24" i="12"/>
  <c r="F23" i="12"/>
  <c r="F22" i="12"/>
  <c r="F21" i="12"/>
  <c r="F20" i="12"/>
  <c r="F19" i="12"/>
  <c r="F18" i="12"/>
  <c r="F17" i="12"/>
  <c r="E51" i="22"/>
  <c r="E50" i="22"/>
  <c r="I49" i="22"/>
  <c r="E49" i="22"/>
  <c r="E48" i="22"/>
  <c r="E47" i="22"/>
  <c r="I46" i="22"/>
  <c r="E46" i="22"/>
  <c r="E45" i="22"/>
  <c r="E44" i="22"/>
  <c r="I43" i="22"/>
  <c r="E43" i="22"/>
  <c r="E42" i="22"/>
  <c r="E41" i="22"/>
  <c r="I40" i="22"/>
  <c r="E40" i="22"/>
  <c r="E39" i="22"/>
  <c r="E38" i="22"/>
  <c r="I37" i="22"/>
  <c r="E37" i="22"/>
  <c r="E36" i="22"/>
  <c r="E35" i="22"/>
  <c r="I34" i="22"/>
  <c r="E34" i="22"/>
  <c r="E33" i="22"/>
  <c r="E32" i="22"/>
  <c r="I31" i="22"/>
  <c r="E31" i="22"/>
  <c r="E30" i="22"/>
  <c r="E29" i="22"/>
  <c r="I28" i="22"/>
  <c r="E28" i="22"/>
  <c r="E27" i="22"/>
  <c r="E26" i="22"/>
  <c r="I25" i="22"/>
  <c r="E25" i="22"/>
  <c r="E24" i="22"/>
  <c r="E23" i="22"/>
  <c r="I22" i="22"/>
  <c r="E22" i="22"/>
  <c r="E21" i="22"/>
  <c r="E20" i="22"/>
  <c r="I19" i="22"/>
  <c r="E19" i="22"/>
  <c r="E18" i="22"/>
  <c r="E17" i="22"/>
  <c r="I16" i="22"/>
  <c r="E16" i="22"/>
  <c r="B16" i="22"/>
  <c r="J16" i="22" s="1"/>
  <c r="B15" i="22"/>
  <c r="B14" i="22"/>
  <c r="F51" i="10"/>
  <c r="F50" i="10"/>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18" i="10"/>
  <c r="F17" i="10"/>
  <c r="F51" i="5"/>
  <c r="F50" i="5"/>
  <c r="F49" i="5"/>
  <c r="F48" i="5"/>
  <c r="F47" i="5"/>
  <c r="F46"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51" i="19"/>
  <c r="F50" i="19"/>
  <c r="F49" i="19"/>
  <c r="F48" i="19"/>
  <c r="F47" i="19"/>
  <c r="F46" i="19"/>
  <c r="F45" i="19"/>
  <c r="F44" i="19"/>
  <c r="F43" i="19"/>
  <c r="F42" i="19"/>
  <c r="F41" i="19"/>
  <c r="F40" i="19"/>
  <c r="F39" i="19"/>
  <c r="F38" i="19"/>
  <c r="F37" i="19"/>
  <c r="F36" i="19"/>
  <c r="F35" i="19"/>
  <c r="F34" i="19"/>
  <c r="F33" i="19"/>
  <c r="F32" i="19"/>
  <c r="F31" i="19"/>
  <c r="F30" i="19"/>
  <c r="F29" i="19"/>
  <c r="F28" i="19"/>
  <c r="F27" i="19"/>
  <c r="F26" i="19"/>
  <c r="F25" i="19"/>
  <c r="F24" i="19"/>
  <c r="F23" i="19"/>
  <c r="F22" i="19"/>
  <c r="F21" i="19"/>
  <c r="F20" i="19"/>
  <c r="F19" i="19"/>
  <c r="F18" i="19"/>
  <c r="F17" i="19"/>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E16" i="8"/>
  <c r="F18" i="21"/>
  <c r="D18" i="21"/>
  <c r="G13" i="21"/>
  <c r="J18" i="21"/>
  <c r="E18" i="21"/>
  <c r="G18" i="21"/>
  <c r="B32" i="28" l="1"/>
  <c r="B33" i="28" s="1"/>
  <c r="B34" i="28" s="1"/>
  <c r="J31" i="28"/>
  <c r="B32" i="27"/>
  <c r="B33" i="27" s="1"/>
  <c r="B34" i="27" s="1"/>
  <c r="J31" i="27"/>
  <c r="B29" i="26"/>
  <c r="B30" i="26" s="1"/>
  <c r="B31" i="26" s="1"/>
  <c r="J28" i="26"/>
  <c r="B28" i="25"/>
  <c r="B29" i="25" s="1"/>
  <c r="B30" i="25" s="1"/>
  <c r="J27" i="25"/>
  <c r="I18" i="21"/>
  <c r="J19" i="24"/>
  <c r="B20" i="24"/>
  <c r="B17" i="22"/>
  <c r="B18" i="22" s="1"/>
  <c r="B19" i="22" s="1"/>
  <c r="C21" i="21"/>
  <c r="C17" i="21"/>
  <c r="C16" i="21"/>
  <c r="C20" i="21"/>
  <c r="C11" i="21"/>
  <c r="C12" i="21"/>
  <c r="C14" i="21"/>
  <c r="B35" i="28" l="1"/>
  <c r="B36" i="28" s="1"/>
  <c r="B37" i="28" s="1"/>
  <c r="J34" i="28"/>
  <c r="B35" i="27"/>
  <c r="B36" i="27" s="1"/>
  <c r="B37" i="27" s="1"/>
  <c r="J34" i="27"/>
  <c r="J31" i="26"/>
  <c r="B32" i="26"/>
  <c r="B33" i="26" s="1"/>
  <c r="B34" i="26" s="1"/>
  <c r="J30" i="25"/>
  <c r="B31" i="25"/>
  <c r="B32" i="25" s="1"/>
  <c r="B33" i="25" s="1"/>
  <c r="G21" i="21"/>
  <c r="G20" i="21"/>
  <c r="F21" i="21"/>
  <c r="F20" i="21"/>
  <c r="E21" i="21"/>
  <c r="E20" i="21"/>
  <c r="D21" i="21"/>
  <c r="D20" i="21"/>
  <c r="B21" i="24"/>
  <c r="J19" i="22"/>
  <c r="B20" i="22"/>
  <c r="B21" i="22" s="1"/>
  <c r="B22" i="22" s="1"/>
  <c r="J21" i="21"/>
  <c r="I21" i="21" s="1"/>
  <c r="J20" i="21"/>
  <c r="I20" i="21" s="1"/>
  <c r="I49" i="19"/>
  <c r="I46" i="19"/>
  <c r="I43" i="19"/>
  <c r="I40" i="19"/>
  <c r="I37" i="19"/>
  <c r="I34" i="19"/>
  <c r="I31" i="19"/>
  <c r="I28" i="19"/>
  <c r="I25" i="19"/>
  <c r="I22" i="19"/>
  <c r="I19" i="19"/>
  <c r="I16" i="19"/>
  <c r="B16" i="19"/>
  <c r="B15" i="19"/>
  <c r="B14" i="19"/>
  <c r="B15" i="18"/>
  <c r="B15" i="17"/>
  <c r="B15" i="16"/>
  <c r="B15" i="15"/>
  <c r="B15" i="14"/>
  <c r="B15" i="13"/>
  <c r="B15" i="12"/>
  <c r="B17" i="11"/>
  <c r="B15" i="10"/>
  <c r="B15" i="8"/>
  <c r="B15" i="5"/>
  <c r="F12" i="21"/>
  <c r="G17" i="21"/>
  <c r="J13" i="21"/>
  <c r="G11" i="21"/>
  <c r="D12" i="21"/>
  <c r="F17" i="21"/>
  <c r="J12" i="21"/>
  <c r="G12" i="21"/>
  <c r="D11" i="21"/>
  <c r="J11" i="21"/>
  <c r="G14" i="21"/>
  <c r="F11" i="21"/>
  <c r="G16" i="21"/>
  <c r="J14" i="21"/>
  <c r="D17" i="21"/>
  <c r="D14" i="21"/>
  <c r="D16" i="21"/>
  <c r="F14" i="21"/>
  <c r="J16" i="21"/>
  <c r="J17" i="21"/>
  <c r="E11" i="21"/>
  <c r="J37" i="28" l="1"/>
  <c r="B38" i="28"/>
  <c r="B39" i="28" s="1"/>
  <c r="B40" i="28" s="1"/>
  <c r="J37" i="27"/>
  <c r="B38" i="27"/>
  <c r="B39" i="27" s="1"/>
  <c r="B40" i="27" s="1"/>
  <c r="B35" i="26"/>
  <c r="B36" i="26" s="1"/>
  <c r="B37" i="26" s="1"/>
  <c r="J34" i="26"/>
  <c r="B34" i="25"/>
  <c r="B35" i="25" s="1"/>
  <c r="B36" i="25" s="1"/>
  <c r="J33" i="25"/>
  <c r="I12" i="21"/>
  <c r="I14" i="21"/>
  <c r="I13" i="21"/>
  <c r="I17" i="21"/>
  <c r="I16" i="21"/>
  <c r="I11" i="21"/>
  <c r="B22" i="24"/>
  <c r="J22" i="22"/>
  <c r="B23" i="22"/>
  <c r="B24" i="22" s="1"/>
  <c r="B25" i="22" s="1"/>
  <c r="J16" i="19"/>
  <c r="B17" i="19"/>
  <c r="E51" i="18"/>
  <c r="E50" i="18"/>
  <c r="I49" i="18"/>
  <c r="E49" i="18"/>
  <c r="E48" i="18"/>
  <c r="E47" i="18"/>
  <c r="I46" i="18"/>
  <c r="E46" i="18"/>
  <c r="E45" i="18"/>
  <c r="E44" i="18"/>
  <c r="I43" i="18"/>
  <c r="E43" i="18"/>
  <c r="E42" i="18"/>
  <c r="E41" i="18"/>
  <c r="I40" i="18"/>
  <c r="E40" i="18"/>
  <c r="E39" i="18"/>
  <c r="E38" i="18"/>
  <c r="I37" i="18"/>
  <c r="E37" i="18"/>
  <c r="E36" i="18"/>
  <c r="E35" i="18"/>
  <c r="I34" i="18"/>
  <c r="E34" i="18"/>
  <c r="E33" i="18"/>
  <c r="E32" i="18"/>
  <c r="I31" i="18"/>
  <c r="E31" i="18"/>
  <c r="E30" i="18"/>
  <c r="E29" i="18"/>
  <c r="I28" i="18"/>
  <c r="E28" i="18"/>
  <c r="E27" i="18"/>
  <c r="E26" i="18"/>
  <c r="I25" i="18"/>
  <c r="E25" i="18"/>
  <c r="E24" i="18"/>
  <c r="E23" i="18"/>
  <c r="I22" i="18"/>
  <c r="E22" i="18"/>
  <c r="E21" i="18"/>
  <c r="E20" i="18"/>
  <c r="I19" i="18"/>
  <c r="E19" i="18"/>
  <c r="E18" i="18"/>
  <c r="E17" i="18"/>
  <c r="I16" i="18"/>
  <c r="E16" i="18"/>
  <c r="B16" i="18"/>
  <c r="J16" i="18" s="1"/>
  <c r="B14" i="18"/>
  <c r="E51" i="17"/>
  <c r="E50" i="17"/>
  <c r="I49" i="17"/>
  <c r="E49" i="17"/>
  <c r="E48" i="17"/>
  <c r="E47" i="17"/>
  <c r="I46" i="17"/>
  <c r="E46" i="17"/>
  <c r="E45" i="17"/>
  <c r="E44" i="17"/>
  <c r="I43" i="17"/>
  <c r="E43" i="17"/>
  <c r="E42" i="17"/>
  <c r="E41" i="17"/>
  <c r="I40" i="17"/>
  <c r="E40" i="17"/>
  <c r="E39" i="17"/>
  <c r="E38" i="17"/>
  <c r="I37" i="17"/>
  <c r="E37" i="17"/>
  <c r="E36" i="17"/>
  <c r="E35" i="17"/>
  <c r="I34" i="17"/>
  <c r="E34" i="17"/>
  <c r="E33" i="17"/>
  <c r="E32" i="17"/>
  <c r="I31" i="17"/>
  <c r="E31" i="17"/>
  <c r="E30" i="17"/>
  <c r="E29" i="17"/>
  <c r="I28" i="17"/>
  <c r="E28" i="17"/>
  <c r="E27" i="17"/>
  <c r="E26" i="17"/>
  <c r="I25" i="17"/>
  <c r="E25" i="17"/>
  <c r="E24" i="17"/>
  <c r="E23" i="17"/>
  <c r="I22" i="17"/>
  <c r="E22" i="17"/>
  <c r="E21" i="17"/>
  <c r="E20" i="17"/>
  <c r="I19" i="17"/>
  <c r="E19" i="17"/>
  <c r="E18" i="17"/>
  <c r="E17" i="17"/>
  <c r="I16" i="17"/>
  <c r="E16" i="17"/>
  <c r="B16" i="17"/>
  <c r="J16" i="17" s="1"/>
  <c r="B14" i="17"/>
  <c r="E51" i="16"/>
  <c r="E50" i="16"/>
  <c r="I49" i="16"/>
  <c r="E49" i="16"/>
  <c r="E48" i="16"/>
  <c r="E47" i="16"/>
  <c r="I46" i="16"/>
  <c r="E46" i="16"/>
  <c r="E45" i="16"/>
  <c r="E44" i="16"/>
  <c r="I43" i="16"/>
  <c r="E43" i="16"/>
  <c r="E42" i="16"/>
  <c r="E41" i="16"/>
  <c r="I40" i="16"/>
  <c r="E40" i="16"/>
  <c r="E39" i="16"/>
  <c r="E38" i="16"/>
  <c r="I37" i="16"/>
  <c r="E37" i="16"/>
  <c r="E36" i="16"/>
  <c r="E35" i="16"/>
  <c r="I34" i="16"/>
  <c r="E34" i="16"/>
  <c r="E33" i="16"/>
  <c r="E32" i="16"/>
  <c r="I31" i="16"/>
  <c r="E31" i="16"/>
  <c r="E30" i="16"/>
  <c r="E29" i="16"/>
  <c r="I28" i="16"/>
  <c r="E28" i="16"/>
  <c r="E27" i="16"/>
  <c r="E26" i="16"/>
  <c r="I25" i="16"/>
  <c r="E25" i="16"/>
  <c r="E24" i="16"/>
  <c r="E23" i="16"/>
  <c r="I22" i="16"/>
  <c r="E22" i="16"/>
  <c r="E21" i="16"/>
  <c r="E20" i="16"/>
  <c r="I19" i="16"/>
  <c r="E19" i="16"/>
  <c r="E18" i="16"/>
  <c r="E17" i="16"/>
  <c r="J16" i="16"/>
  <c r="I16" i="16"/>
  <c r="E16" i="16"/>
  <c r="B16" i="16"/>
  <c r="B17" i="16" s="1"/>
  <c r="B18" i="16" s="1"/>
  <c r="B19" i="16" s="1"/>
  <c r="B14" i="16"/>
  <c r="E51" i="15"/>
  <c r="E50" i="15"/>
  <c r="I49" i="15"/>
  <c r="E49" i="15"/>
  <c r="E48" i="15"/>
  <c r="E47" i="15"/>
  <c r="I46" i="15"/>
  <c r="E46" i="15"/>
  <c r="E45" i="15"/>
  <c r="E44" i="15"/>
  <c r="I43" i="15"/>
  <c r="E43" i="15"/>
  <c r="E42" i="15"/>
  <c r="E41" i="15"/>
  <c r="I40" i="15"/>
  <c r="E40" i="15"/>
  <c r="E39" i="15"/>
  <c r="E38" i="15"/>
  <c r="I37" i="15"/>
  <c r="E37" i="15"/>
  <c r="E36" i="15"/>
  <c r="E35" i="15"/>
  <c r="I34" i="15"/>
  <c r="E34" i="15"/>
  <c r="E33" i="15"/>
  <c r="E32" i="15"/>
  <c r="I31" i="15"/>
  <c r="E31" i="15"/>
  <c r="E30" i="15"/>
  <c r="E29" i="15"/>
  <c r="I28" i="15"/>
  <c r="E28" i="15"/>
  <c r="E27" i="15"/>
  <c r="E26" i="15"/>
  <c r="I25" i="15"/>
  <c r="E25" i="15"/>
  <c r="E24" i="15"/>
  <c r="E23" i="15"/>
  <c r="I22" i="15"/>
  <c r="E22" i="15"/>
  <c r="E21" i="15"/>
  <c r="E20" i="15"/>
  <c r="I19" i="15"/>
  <c r="E19" i="15"/>
  <c r="E18" i="15"/>
  <c r="E17" i="15"/>
  <c r="I16" i="15"/>
  <c r="E16" i="15"/>
  <c r="B16" i="15"/>
  <c r="J16" i="15" s="1"/>
  <c r="B14" i="15"/>
  <c r="E51" i="14"/>
  <c r="E50" i="14"/>
  <c r="I49" i="14"/>
  <c r="E49" i="14"/>
  <c r="E48" i="14"/>
  <c r="E47" i="14"/>
  <c r="I46" i="14"/>
  <c r="E46" i="14"/>
  <c r="E45" i="14"/>
  <c r="E44" i="14"/>
  <c r="I43" i="14"/>
  <c r="E43" i="14"/>
  <c r="E42" i="14"/>
  <c r="E41" i="14"/>
  <c r="I40" i="14"/>
  <c r="E40" i="14"/>
  <c r="E39" i="14"/>
  <c r="E38" i="14"/>
  <c r="I37" i="14"/>
  <c r="E37" i="14"/>
  <c r="E36" i="14"/>
  <c r="E35" i="14"/>
  <c r="I34" i="14"/>
  <c r="E34" i="14"/>
  <c r="E33" i="14"/>
  <c r="E32" i="14"/>
  <c r="I31" i="14"/>
  <c r="E31" i="14"/>
  <c r="E30" i="14"/>
  <c r="E29" i="14"/>
  <c r="I28" i="14"/>
  <c r="E28" i="14"/>
  <c r="E27" i="14"/>
  <c r="E26" i="14"/>
  <c r="I25" i="14"/>
  <c r="E25" i="14"/>
  <c r="E24" i="14"/>
  <c r="E23" i="14"/>
  <c r="I22" i="14"/>
  <c r="E22" i="14"/>
  <c r="E21" i="14"/>
  <c r="E20" i="14"/>
  <c r="I19" i="14"/>
  <c r="E19" i="14"/>
  <c r="E18" i="14"/>
  <c r="E17" i="14"/>
  <c r="I16" i="14"/>
  <c r="E16" i="14"/>
  <c r="B16" i="14"/>
  <c r="B17" i="14" s="1"/>
  <c r="B14" i="14"/>
  <c r="E51" i="13"/>
  <c r="E50" i="13"/>
  <c r="I49" i="13"/>
  <c r="E49" i="13"/>
  <c r="E48" i="13"/>
  <c r="E47" i="13"/>
  <c r="I46" i="13"/>
  <c r="E46" i="13"/>
  <c r="E45" i="13"/>
  <c r="E44" i="13"/>
  <c r="I43" i="13"/>
  <c r="E43" i="13"/>
  <c r="E42" i="13"/>
  <c r="E41" i="13"/>
  <c r="I40" i="13"/>
  <c r="E40" i="13"/>
  <c r="E39" i="13"/>
  <c r="E38" i="13"/>
  <c r="I37" i="13"/>
  <c r="E37" i="13"/>
  <c r="E36" i="13"/>
  <c r="E35" i="13"/>
  <c r="I34" i="13"/>
  <c r="E34" i="13"/>
  <c r="E33" i="13"/>
  <c r="E32" i="13"/>
  <c r="I31" i="13"/>
  <c r="E31" i="13"/>
  <c r="E30" i="13"/>
  <c r="E29" i="13"/>
  <c r="I28" i="13"/>
  <c r="E28" i="13"/>
  <c r="E27" i="13"/>
  <c r="E26" i="13"/>
  <c r="I25" i="13"/>
  <c r="E25" i="13"/>
  <c r="E24" i="13"/>
  <c r="E23" i="13"/>
  <c r="I22" i="13"/>
  <c r="E22" i="13"/>
  <c r="E21" i="13"/>
  <c r="E20" i="13"/>
  <c r="I19" i="13"/>
  <c r="E19" i="13"/>
  <c r="E18" i="13"/>
  <c r="E17" i="13"/>
  <c r="J16" i="13"/>
  <c r="I16" i="13"/>
  <c r="E16" i="13"/>
  <c r="B16" i="13"/>
  <c r="B17" i="13" s="1"/>
  <c r="B14" i="13"/>
  <c r="E51" i="12"/>
  <c r="E50" i="12"/>
  <c r="I49" i="12"/>
  <c r="E49" i="12"/>
  <c r="E48" i="12"/>
  <c r="E47" i="12"/>
  <c r="I46" i="12"/>
  <c r="E46" i="12"/>
  <c r="E45" i="12"/>
  <c r="E44" i="12"/>
  <c r="I43" i="12"/>
  <c r="E43" i="12"/>
  <c r="E42" i="12"/>
  <c r="E41" i="12"/>
  <c r="I40" i="12"/>
  <c r="E40" i="12"/>
  <c r="E39" i="12"/>
  <c r="E38" i="12"/>
  <c r="I37" i="12"/>
  <c r="E37" i="12"/>
  <c r="E36" i="12"/>
  <c r="E35" i="12"/>
  <c r="I34" i="12"/>
  <c r="E34" i="12"/>
  <c r="E33" i="12"/>
  <c r="E32" i="12"/>
  <c r="I31" i="12"/>
  <c r="E31" i="12"/>
  <c r="E30" i="12"/>
  <c r="E29" i="12"/>
  <c r="I28" i="12"/>
  <c r="E28" i="12"/>
  <c r="E27" i="12"/>
  <c r="E26" i="12"/>
  <c r="I25" i="12"/>
  <c r="E25" i="12"/>
  <c r="E24" i="12"/>
  <c r="E23" i="12"/>
  <c r="I22" i="12"/>
  <c r="E22" i="12"/>
  <c r="E21" i="12"/>
  <c r="E20" i="12"/>
  <c r="I19" i="12"/>
  <c r="E19" i="12"/>
  <c r="E18" i="12"/>
  <c r="E17" i="12"/>
  <c r="I16" i="12"/>
  <c r="E16" i="12"/>
  <c r="B16" i="12"/>
  <c r="B14" i="12"/>
  <c r="E53" i="11"/>
  <c r="E52" i="11"/>
  <c r="I51" i="11"/>
  <c r="E51" i="11"/>
  <c r="E50" i="11"/>
  <c r="E49" i="11"/>
  <c r="I48" i="11"/>
  <c r="E48" i="11"/>
  <c r="E47" i="11"/>
  <c r="E46" i="11"/>
  <c r="I45" i="11"/>
  <c r="E45" i="11"/>
  <c r="E44" i="11"/>
  <c r="E43" i="11"/>
  <c r="I42" i="11"/>
  <c r="E42" i="11"/>
  <c r="E41" i="11"/>
  <c r="E40" i="11"/>
  <c r="I39" i="11"/>
  <c r="E39" i="11"/>
  <c r="E38" i="11"/>
  <c r="E37" i="11"/>
  <c r="I36" i="11"/>
  <c r="E36" i="11"/>
  <c r="E35" i="11"/>
  <c r="E34" i="11"/>
  <c r="I33" i="11"/>
  <c r="E33" i="11"/>
  <c r="E32" i="11"/>
  <c r="E31" i="11"/>
  <c r="I30" i="11"/>
  <c r="E30" i="11"/>
  <c r="E29" i="11"/>
  <c r="E28" i="11"/>
  <c r="I27" i="11"/>
  <c r="E27" i="11"/>
  <c r="E26" i="11"/>
  <c r="E25" i="11"/>
  <c r="I24" i="11"/>
  <c r="E24" i="11"/>
  <c r="E23" i="11"/>
  <c r="E22" i="11"/>
  <c r="I21" i="11"/>
  <c r="E21" i="11"/>
  <c r="E20" i="11"/>
  <c r="E19" i="11"/>
  <c r="I18" i="11"/>
  <c r="E18" i="11"/>
  <c r="B18" i="11"/>
  <c r="B19" i="11" s="1"/>
  <c r="B20" i="11" s="1"/>
  <c r="B21" i="11" s="1"/>
  <c r="B16" i="11"/>
  <c r="E51" i="10"/>
  <c r="E50" i="10"/>
  <c r="I49" i="10"/>
  <c r="E49" i="10"/>
  <c r="E48" i="10"/>
  <c r="E47" i="10"/>
  <c r="I46" i="10"/>
  <c r="E46" i="10"/>
  <c r="E45" i="10"/>
  <c r="E44" i="10"/>
  <c r="I43" i="10"/>
  <c r="E43" i="10"/>
  <c r="E42" i="10"/>
  <c r="E41" i="10"/>
  <c r="I40" i="10"/>
  <c r="E40" i="10"/>
  <c r="E39" i="10"/>
  <c r="E38" i="10"/>
  <c r="I37" i="10"/>
  <c r="E37" i="10"/>
  <c r="E36" i="10"/>
  <c r="E35" i="10"/>
  <c r="I34" i="10"/>
  <c r="E34" i="10"/>
  <c r="E33" i="10"/>
  <c r="E32" i="10"/>
  <c r="I31" i="10"/>
  <c r="E31" i="10"/>
  <c r="E30" i="10"/>
  <c r="E29" i="10"/>
  <c r="I28" i="10"/>
  <c r="E28" i="10"/>
  <c r="E27" i="10"/>
  <c r="E26" i="10"/>
  <c r="I25" i="10"/>
  <c r="E25" i="10"/>
  <c r="E24" i="10"/>
  <c r="E23" i="10"/>
  <c r="I22" i="10"/>
  <c r="E22" i="10"/>
  <c r="E21" i="10"/>
  <c r="E20" i="10"/>
  <c r="I19" i="10"/>
  <c r="E19" i="10"/>
  <c r="E18" i="10"/>
  <c r="E17" i="10"/>
  <c r="I16" i="10"/>
  <c r="E16" i="10"/>
  <c r="B16" i="10"/>
  <c r="B14" i="10"/>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I49" i="8"/>
  <c r="I46" i="8"/>
  <c r="I43" i="8"/>
  <c r="I40" i="8"/>
  <c r="I37" i="8"/>
  <c r="I34" i="8"/>
  <c r="I31" i="8"/>
  <c r="I28" i="8"/>
  <c r="I25" i="8"/>
  <c r="I22" i="8"/>
  <c r="I19" i="8"/>
  <c r="I16" i="8"/>
  <c r="B16" i="8"/>
  <c r="J16" i="8" s="1"/>
  <c r="B14" i="8"/>
  <c r="E16" i="21"/>
  <c r="E12" i="21"/>
  <c r="E13" i="21"/>
  <c r="E17" i="21"/>
  <c r="E14" i="21"/>
  <c r="F16" i="21"/>
  <c r="B41" i="28" l="1"/>
  <c r="B42" i="28" s="1"/>
  <c r="B43" i="28" s="1"/>
  <c r="J40" i="28"/>
  <c r="B41" i="27"/>
  <c r="B42" i="27" s="1"/>
  <c r="B43" i="27" s="1"/>
  <c r="J40" i="27"/>
  <c r="J37" i="26"/>
  <c r="B38" i="26"/>
  <c r="B39" i="26" s="1"/>
  <c r="B40" i="26" s="1"/>
  <c r="J36" i="25"/>
  <c r="B37" i="25"/>
  <c r="B38" i="25" s="1"/>
  <c r="B39" i="25" s="1"/>
  <c r="B17" i="12"/>
  <c r="B18" i="14"/>
  <c r="B18" i="13"/>
  <c r="B23" i="24"/>
  <c r="J22" i="24"/>
  <c r="J25" i="22"/>
  <c r="B26" i="22"/>
  <c r="B27" i="22" s="1"/>
  <c r="B28" i="22" s="1"/>
  <c r="B18" i="19"/>
  <c r="J16" i="10"/>
  <c r="J16" i="14"/>
  <c r="J16" i="12"/>
  <c r="J18" i="11"/>
  <c r="B17" i="18"/>
  <c r="B18" i="18" s="1"/>
  <c r="B19" i="18" s="1"/>
  <c r="B17" i="17"/>
  <c r="B18" i="17" s="1"/>
  <c r="B19" i="17" s="1"/>
  <c r="B20" i="16"/>
  <c r="B21" i="16" s="1"/>
  <c r="B22" i="16" s="1"/>
  <c r="J19" i="16"/>
  <c r="B17" i="15"/>
  <c r="J21" i="11"/>
  <c r="B22" i="11"/>
  <c r="B17" i="10"/>
  <c r="B17" i="8"/>
  <c r="B18" i="8" s="1"/>
  <c r="B19" i="8" s="1"/>
  <c r="E15"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16" i="5"/>
  <c r="I49" i="5"/>
  <c r="I46" i="5"/>
  <c r="I43" i="5"/>
  <c r="I40" i="5"/>
  <c r="I37" i="5"/>
  <c r="I34" i="5"/>
  <c r="I31" i="5"/>
  <c r="I28" i="5"/>
  <c r="I25" i="5"/>
  <c r="I22" i="5"/>
  <c r="I19" i="5"/>
  <c r="I16" i="5"/>
  <c r="B16" i="5"/>
  <c r="B17" i="5" s="1"/>
  <c r="B18" i="5" s="1"/>
  <c r="B19" i="5" s="1"/>
  <c r="B14" i="5"/>
  <c r="B44" i="28" l="1"/>
  <c r="B45" i="28" s="1"/>
  <c r="B46" i="28" s="1"/>
  <c r="J43" i="28"/>
  <c r="B44" i="27"/>
  <c r="B45" i="27" s="1"/>
  <c r="B46" i="27" s="1"/>
  <c r="J43" i="27"/>
  <c r="B41" i="26"/>
  <c r="B42" i="26" s="1"/>
  <c r="B43" i="26" s="1"/>
  <c r="J40" i="26"/>
  <c r="B40" i="25"/>
  <c r="B41" i="25" s="1"/>
  <c r="B42" i="25" s="1"/>
  <c r="J39" i="25"/>
  <c r="B18" i="12"/>
  <c r="B19" i="12" s="1"/>
  <c r="B18" i="15"/>
  <c r="B19" i="14"/>
  <c r="B19" i="13"/>
  <c r="B23" i="11"/>
  <c r="B24" i="24"/>
  <c r="J28" i="22"/>
  <c r="B29" i="22"/>
  <c r="B30" i="22" s="1"/>
  <c r="B31" i="22" s="1"/>
  <c r="B19" i="19"/>
  <c r="B18" i="10"/>
  <c r="J16" i="5"/>
  <c r="J19" i="18"/>
  <c r="B20" i="18"/>
  <c r="B21" i="18" s="1"/>
  <c r="B22" i="18" s="1"/>
  <c r="J19" i="17"/>
  <c r="B20" i="17"/>
  <c r="B21" i="17" s="1"/>
  <c r="B22" i="17" s="1"/>
  <c r="B23" i="16"/>
  <c r="B24" i="16" s="1"/>
  <c r="B25" i="16" s="1"/>
  <c r="J22" i="16"/>
  <c r="J19" i="8"/>
  <c r="B20" i="8"/>
  <c r="B21" i="8" s="1"/>
  <c r="B22" i="8" s="1"/>
  <c r="B20" i="5"/>
  <c r="B21" i="5" s="1"/>
  <c r="B22" i="5" s="1"/>
  <c r="J19" i="5"/>
  <c r="B47" i="28" l="1"/>
  <c r="B48" i="28" s="1"/>
  <c r="B49" i="28" s="1"/>
  <c r="J46" i="28"/>
  <c r="B47" i="27"/>
  <c r="B48" i="27" s="1"/>
  <c r="B49" i="27" s="1"/>
  <c r="J46" i="27"/>
  <c r="J43" i="26"/>
  <c r="B44" i="26"/>
  <c r="B45" i="26" s="1"/>
  <c r="B46" i="26" s="1"/>
  <c r="J42" i="25"/>
  <c r="B43" i="25"/>
  <c r="B44" i="25" s="1"/>
  <c r="B45" i="25" s="1"/>
  <c r="B19" i="15"/>
  <c r="B20" i="14"/>
  <c r="J19" i="14"/>
  <c r="J19" i="13"/>
  <c r="B20" i="13"/>
  <c r="B20" i="12"/>
  <c r="J19" i="12"/>
  <c r="B24" i="11"/>
  <c r="B25" i="24"/>
  <c r="J31" i="22"/>
  <c r="B32" i="22"/>
  <c r="B33" i="22" s="1"/>
  <c r="B34" i="22" s="1"/>
  <c r="B20" i="19"/>
  <c r="J19" i="19"/>
  <c r="B19" i="10"/>
  <c r="J22" i="18"/>
  <c r="B23" i="18"/>
  <c r="B24" i="18" s="1"/>
  <c r="B25" i="18" s="1"/>
  <c r="J22" i="17"/>
  <c r="B23" i="17"/>
  <c r="B24" i="17" s="1"/>
  <c r="B25" i="17" s="1"/>
  <c r="B26" i="16"/>
  <c r="B27" i="16" s="1"/>
  <c r="B28" i="16" s="1"/>
  <c r="J25" i="16"/>
  <c r="J22" i="8"/>
  <c r="B23" i="8"/>
  <c r="B24" i="8" s="1"/>
  <c r="B25" i="8" s="1"/>
  <c r="B23" i="5"/>
  <c r="B24" i="5" s="1"/>
  <c r="B25" i="5" s="1"/>
  <c r="J22" i="5"/>
  <c r="J49" i="28" l="1"/>
  <c r="B50" i="28"/>
  <c r="B51" i="28" s="1"/>
  <c r="J49" i="27"/>
  <c r="B50" i="27"/>
  <c r="B51" i="27" s="1"/>
  <c r="B47" i="26"/>
  <c r="B48" i="26" s="1"/>
  <c r="B49" i="26" s="1"/>
  <c r="J46" i="26"/>
  <c r="B46" i="25"/>
  <c r="B47" i="25" s="1"/>
  <c r="B48" i="25" s="1"/>
  <c r="J45" i="25"/>
  <c r="B20" i="15"/>
  <c r="J19" i="15"/>
  <c r="B21" i="14"/>
  <c r="B21" i="13"/>
  <c r="B21" i="12"/>
  <c r="B25" i="11"/>
  <c r="J24" i="11"/>
  <c r="B26" i="24"/>
  <c r="J25" i="24"/>
  <c r="J34" i="22"/>
  <c r="B35" i="22"/>
  <c r="B36" i="22" s="1"/>
  <c r="B37" i="22" s="1"/>
  <c r="B21" i="19"/>
  <c r="B20" i="10"/>
  <c r="J19" i="10"/>
  <c r="J25" i="18"/>
  <c r="B26" i="18"/>
  <c r="B27" i="18" s="1"/>
  <c r="B28" i="18" s="1"/>
  <c r="J25" i="17"/>
  <c r="B26" i="17"/>
  <c r="B27" i="17" s="1"/>
  <c r="B28" i="17" s="1"/>
  <c r="B29" i="16"/>
  <c r="B30" i="16" s="1"/>
  <c r="B31" i="16" s="1"/>
  <c r="J28" i="16"/>
  <c r="J25" i="8"/>
  <c r="B26" i="8"/>
  <c r="B27" i="8" s="1"/>
  <c r="B28" i="8" s="1"/>
  <c r="B26" i="5"/>
  <c r="B27" i="5" s="1"/>
  <c r="B28" i="5" s="1"/>
  <c r="J25" i="5"/>
  <c r="J49" i="26" l="1"/>
  <c r="B50" i="26"/>
  <c r="B51" i="26" s="1"/>
  <c r="J48" i="25"/>
  <c r="B49" i="25"/>
  <c r="B50" i="25" s="1"/>
  <c r="B51" i="25" s="1"/>
  <c r="B21" i="15"/>
  <c r="B22" i="14"/>
  <c r="B22" i="13"/>
  <c r="B22" i="12"/>
  <c r="B26" i="11"/>
  <c r="B27" i="24"/>
  <c r="J37" i="22"/>
  <c r="B38" i="22"/>
  <c r="B39" i="22" s="1"/>
  <c r="B40" i="22" s="1"/>
  <c r="B22" i="19"/>
  <c r="B21" i="10"/>
  <c r="J28" i="18"/>
  <c r="B29" i="18"/>
  <c r="B30" i="18" s="1"/>
  <c r="B31" i="18" s="1"/>
  <c r="J28" i="17"/>
  <c r="B29" i="17"/>
  <c r="B30" i="17" s="1"/>
  <c r="B31" i="17" s="1"/>
  <c r="B32" i="16"/>
  <c r="B33" i="16" s="1"/>
  <c r="B34" i="16" s="1"/>
  <c r="J31" i="16"/>
  <c r="J28" i="8"/>
  <c r="B29" i="8"/>
  <c r="B30" i="8" s="1"/>
  <c r="B31" i="8" s="1"/>
  <c r="B29" i="5"/>
  <c r="B30" i="5" s="1"/>
  <c r="B31" i="5" s="1"/>
  <c r="J28" i="5"/>
  <c r="B52" i="25" l="1"/>
  <c r="B53" i="25" s="1"/>
  <c r="J51" i="25"/>
  <c r="B22" i="15"/>
  <c r="J22" i="14"/>
  <c r="B23" i="14"/>
  <c r="B23" i="13"/>
  <c r="J22" i="13"/>
  <c r="J22" i="12"/>
  <c r="B23" i="12"/>
  <c r="B27" i="11"/>
  <c r="B28" i="24"/>
  <c r="J40" i="22"/>
  <c r="B41" i="22"/>
  <c r="B42" i="22" s="1"/>
  <c r="B43" i="22" s="1"/>
  <c r="B23" i="19"/>
  <c r="J22" i="19"/>
  <c r="B22" i="10"/>
  <c r="J31" i="18"/>
  <c r="B32" i="18"/>
  <c r="B33" i="18" s="1"/>
  <c r="B34" i="18" s="1"/>
  <c r="J31" i="17"/>
  <c r="B32" i="17"/>
  <c r="B33" i="17" s="1"/>
  <c r="B34" i="17" s="1"/>
  <c r="B35" i="16"/>
  <c r="B36" i="16" s="1"/>
  <c r="B37" i="16" s="1"/>
  <c r="J34" i="16"/>
  <c r="J31" i="8"/>
  <c r="B32" i="8"/>
  <c r="B33" i="8" s="1"/>
  <c r="B34" i="8" s="1"/>
  <c r="B32" i="5"/>
  <c r="B33" i="5" s="1"/>
  <c r="B34" i="5" s="1"/>
  <c r="J31" i="5"/>
  <c r="B23" i="15" l="1"/>
  <c r="J22" i="15"/>
  <c r="B24" i="14"/>
  <c r="B24" i="13"/>
  <c r="B24" i="12"/>
  <c r="B28" i="11"/>
  <c r="J27" i="11"/>
  <c r="J28" i="24"/>
  <c r="B29" i="24"/>
  <c r="J43" i="22"/>
  <c r="B44" i="22"/>
  <c r="B45" i="22" s="1"/>
  <c r="B46" i="22" s="1"/>
  <c r="B24" i="19"/>
  <c r="J22" i="10"/>
  <c r="B23" i="10"/>
  <c r="J34" i="18"/>
  <c r="B35" i="18"/>
  <c r="B36" i="18" s="1"/>
  <c r="B37" i="18" s="1"/>
  <c r="J34" i="17"/>
  <c r="B35" i="17"/>
  <c r="B36" i="17" s="1"/>
  <c r="B37" i="17" s="1"/>
  <c r="B38" i="16"/>
  <c r="B39" i="16" s="1"/>
  <c r="B40" i="16" s="1"/>
  <c r="J37" i="16"/>
  <c r="J34" i="8"/>
  <c r="B35" i="8"/>
  <c r="B36" i="8" s="1"/>
  <c r="B37" i="8" s="1"/>
  <c r="B35" i="5"/>
  <c r="B36" i="5" s="1"/>
  <c r="B37" i="5" s="1"/>
  <c r="J34" i="5"/>
  <c r="B24" i="15" l="1"/>
  <c r="B25" i="14"/>
  <c r="B25" i="13"/>
  <c r="B25" i="12"/>
  <c r="B29" i="11"/>
  <c r="B30" i="24"/>
  <c r="J46" i="22"/>
  <c r="B47" i="22"/>
  <c r="B48" i="22" s="1"/>
  <c r="B49" i="22" s="1"/>
  <c r="B25" i="19"/>
  <c r="B24" i="10"/>
  <c r="J37" i="18"/>
  <c r="B38" i="18"/>
  <c r="B39" i="18" s="1"/>
  <c r="B40" i="18" s="1"/>
  <c r="J37" i="17"/>
  <c r="B38" i="17"/>
  <c r="B39" i="17" s="1"/>
  <c r="B40" i="17" s="1"/>
  <c r="B41" i="16"/>
  <c r="B42" i="16" s="1"/>
  <c r="B43" i="16" s="1"/>
  <c r="J40" i="16"/>
  <c r="J37" i="8"/>
  <c r="B38" i="8"/>
  <c r="B39" i="8" s="1"/>
  <c r="B40" i="8" s="1"/>
  <c r="B38" i="5"/>
  <c r="B39" i="5" s="1"/>
  <c r="B40" i="5" s="1"/>
  <c r="J37" i="5"/>
  <c r="B25" i="15" l="1"/>
  <c r="B26" i="14"/>
  <c r="J25" i="14"/>
  <c r="B26" i="13"/>
  <c r="J25" i="13"/>
  <c r="B26" i="12"/>
  <c r="J25" i="12"/>
  <c r="B30" i="11"/>
  <c r="B31" i="24"/>
  <c r="J49" i="22"/>
  <c r="B50" i="22"/>
  <c r="B51" i="22" s="1"/>
  <c r="B26" i="19"/>
  <c r="J25" i="19"/>
  <c r="B25" i="10"/>
  <c r="J40" i="18"/>
  <c r="B41" i="18"/>
  <c r="B42" i="18" s="1"/>
  <c r="B43" i="18" s="1"/>
  <c r="J40" i="17"/>
  <c r="B41" i="17"/>
  <c r="B42" i="17" s="1"/>
  <c r="B43" i="17" s="1"/>
  <c r="B44" i="16"/>
  <c r="B45" i="16" s="1"/>
  <c r="B46" i="16" s="1"/>
  <c r="J43" i="16"/>
  <c r="J40" i="8"/>
  <c r="B41" i="8"/>
  <c r="B42" i="8" s="1"/>
  <c r="B43" i="8" s="1"/>
  <c r="B41" i="5"/>
  <c r="B42" i="5" s="1"/>
  <c r="B43" i="5" s="1"/>
  <c r="J40" i="5"/>
  <c r="J25" i="15" l="1"/>
  <c r="B26" i="15"/>
  <c r="B27" i="14"/>
  <c r="B27" i="13"/>
  <c r="B27" i="12"/>
  <c r="B31" i="11"/>
  <c r="J30" i="11"/>
  <c r="J31" i="24"/>
  <c r="B32" i="24"/>
  <c r="B27" i="19"/>
  <c r="J25" i="10"/>
  <c r="B26" i="10"/>
  <c r="J43" i="18"/>
  <c r="B44" i="18"/>
  <c r="B45" i="18" s="1"/>
  <c r="B46" i="18" s="1"/>
  <c r="J43" i="17"/>
  <c r="B44" i="17"/>
  <c r="B45" i="17" s="1"/>
  <c r="B46" i="17" s="1"/>
  <c r="B47" i="16"/>
  <c r="B48" i="16" s="1"/>
  <c r="B49" i="16" s="1"/>
  <c r="J46" i="16"/>
  <c r="J43" i="8"/>
  <c r="B44" i="8"/>
  <c r="B45" i="8" s="1"/>
  <c r="B46" i="8" s="1"/>
  <c r="B44" i="5"/>
  <c r="B45" i="5" s="1"/>
  <c r="B46" i="5" s="1"/>
  <c r="J43" i="5"/>
  <c r="B27" i="15" l="1"/>
  <c r="B28" i="14"/>
  <c r="B28" i="13"/>
  <c r="B28" i="12"/>
  <c r="B32" i="11"/>
  <c r="B33" i="24"/>
  <c r="B28" i="19"/>
  <c r="B27" i="10"/>
  <c r="J46" i="18"/>
  <c r="B47" i="18"/>
  <c r="B48" i="18" s="1"/>
  <c r="B49" i="18" s="1"/>
  <c r="J46" i="17"/>
  <c r="B47" i="17"/>
  <c r="B48" i="17" s="1"/>
  <c r="B49" i="17" s="1"/>
  <c r="B50" i="16"/>
  <c r="B51" i="16" s="1"/>
  <c r="J49" i="16"/>
  <c r="J46" i="8"/>
  <c r="B47" i="8"/>
  <c r="B48" i="8" s="1"/>
  <c r="B49" i="8" s="1"/>
  <c r="B47" i="5"/>
  <c r="B48" i="5" s="1"/>
  <c r="B49" i="5" s="1"/>
  <c r="J46" i="5"/>
  <c r="B28" i="15" l="1"/>
  <c r="J28" i="14"/>
  <c r="B29" i="14"/>
  <c r="J28" i="13"/>
  <c r="B29" i="13"/>
  <c r="J28" i="12"/>
  <c r="B29" i="12"/>
  <c r="B33" i="11"/>
  <c r="B34" i="24"/>
  <c r="J28" i="19"/>
  <c r="B29" i="19"/>
  <c r="B28" i="10"/>
  <c r="J49" i="18"/>
  <c r="B50" i="18"/>
  <c r="B51" i="18" s="1"/>
  <c r="J49" i="17"/>
  <c r="B50" i="17"/>
  <c r="B51" i="17" s="1"/>
  <c r="J49" i="8"/>
  <c r="B50" i="8"/>
  <c r="B51" i="8" s="1"/>
  <c r="B50" i="5"/>
  <c r="B51" i="5" s="1"/>
  <c r="J49" i="5"/>
  <c r="B29" i="15" l="1"/>
  <c r="J28" i="15"/>
  <c r="B30" i="14"/>
  <c r="B30" i="13"/>
  <c r="B30" i="12"/>
  <c r="B34" i="11"/>
  <c r="J33" i="11"/>
  <c r="J34" i="24"/>
  <c r="B35" i="24"/>
  <c r="B30" i="19"/>
  <c r="J28" i="10"/>
  <c r="B29" i="10"/>
  <c r="B30" i="15" l="1"/>
  <c r="B31" i="14"/>
  <c r="B31" i="13"/>
  <c r="B31" i="12"/>
  <c r="B35" i="11"/>
  <c r="B36" i="24"/>
  <c r="B31" i="19"/>
  <c r="B30" i="10"/>
  <c r="B31" i="15" l="1"/>
  <c r="B32" i="14"/>
  <c r="J31" i="14"/>
  <c r="B32" i="13"/>
  <c r="J31" i="13"/>
  <c r="B32" i="12"/>
  <c r="J31" i="12"/>
  <c r="B36" i="11"/>
  <c r="B37" i="24"/>
  <c r="B32" i="19"/>
  <c r="J31" i="19"/>
  <c r="B31" i="10"/>
  <c r="B32" i="15" l="1"/>
  <c r="J31" i="15"/>
  <c r="B33" i="14"/>
  <c r="B33" i="13"/>
  <c r="B33" i="12"/>
  <c r="J36" i="11"/>
  <c r="B37" i="11"/>
  <c r="B38" i="24"/>
  <c r="J37" i="24"/>
  <c r="B33" i="19"/>
  <c r="J31" i="10"/>
  <c r="B32" i="10"/>
  <c r="B33" i="15" l="1"/>
  <c r="B34" i="14"/>
  <c r="B34" i="13"/>
  <c r="B34" i="12"/>
  <c r="B38" i="11"/>
  <c r="B39" i="24"/>
  <c r="B34" i="19"/>
  <c r="B33" i="10"/>
  <c r="B34" i="15" l="1"/>
  <c r="B35" i="14"/>
  <c r="J34" i="14"/>
  <c r="B35" i="13"/>
  <c r="J34" i="13"/>
  <c r="B35" i="12"/>
  <c r="J34" i="12"/>
  <c r="B39" i="11"/>
  <c r="B40" i="24"/>
  <c r="B35" i="19"/>
  <c r="J34" i="19"/>
  <c r="B34" i="10"/>
  <c r="B35" i="15" l="1"/>
  <c r="J34" i="15"/>
  <c r="B36" i="14"/>
  <c r="B36" i="13"/>
  <c r="B36" i="12"/>
  <c r="J39" i="11"/>
  <c r="B40" i="11"/>
  <c r="J40" i="24"/>
  <c r="B41" i="24"/>
  <c r="B36" i="19"/>
  <c r="J34" i="10"/>
  <c r="B35" i="10"/>
  <c r="B36" i="15" l="1"/>
  <c r="B37" i="14"/>
  <c r="B37" i="13"/>
  <c r="B37" i="12"/>
  <c r="B41" i="11"/>
  <c r="B42" i="24"/>
  <c r="B37" i="19"/>
  <c r="B36" i="10"/>
  <c r="B37" i="15" l="1"/>
  <c r="J37" i="14"/>
  <c r="B38" i="14"/>
  <c r="J37" i="13"/>
  <c r="B38" i="13"/>
  <c r="J37" i="12"/>
  <c r="B38" i="12"/>
  <c r="B42" i="11"/>
  <c r="B43" i="24"/>
  <c r="J37" i="19"/>
  <c r="B38" i="19"/>
  <c r="B39" i="19" s="1"/>
  <c r="B40" i="19" s="1"/>
  <c r="B37" i="10"/>
  <c r="B38" i="15" l="1"/>
  <c r="J37" i="15"/>
  <c r="B39" i="14"/>
  <c r="B39" i="13"/>
  <c r="B39" i="12"/>
  <c r="B43" i="11"/>
  <c r="J42" i="11"/>
  <c r="J43" i="24"/>
  <c r="B44" i="24"/>
  <c r="B41" i="19"/>
  <c r="B42" i="19" s="1"/>
  <c r="B43" i="19" s="1"/>
  <c r="J40" i="19"/>
  <c r="J37" i="10"/>
  <c r="B38" i="10"/>
  <c r="B39" i="15" l="1"/>
  <c r="B40" i="14"/>
  <c r="B40" i="13"/>
  <c r="B40" i="12"/>
  <c r="B44" i="11"/>
  <c r="B45" i="24"/>
  <c r="B44" i="19"/>
  <c r="B45" i="19" s="1"/>
  <c r="B46" i="19" s="1"/>
  <c r="J43" i="19"/>
  <c r="B39" i="10"/>
  <c r="B40" i="15" l="1"/>
  <c r="B41" i="14"/>
  <c r="J40" i="14"/>
  <c r="B41" i="13"/>
  <c r="J40" i="13"/>
  <c r="B41" i="12"/>
  <c r="J40" i="12"/>
  <c r="B45" i="11"/>
  <c r="B46" i="24"/>
  <c r="J46" i="19"/>
  <c r="B47" i="19"/>
  <c r="B48" i="19" s="1"/>
  <c r="B49" i="19" s="1"/>
  <c r="B40" i="10"/>
  <c r="B41" i="15" l="1"/>
  <c r="J40" i="15"/>
  <c r="B42" i="14"/>
  <c r="B42" i="13"/>
  <c r="B42" i="12"/>
  <c r="J45" i="11"/>
  <c r="B46" i="11"/>
  <c r="J46" i="24"/>
  <c r="B47" i="24"/>
  <c r="B50" i="19"/>
  <c r="B51" i="19" s="1"/>
  <c r="J49" i="19"/>
  <c r="J40" i="10"/>
  <c r="B41" i="10"/>
  <c r="B42" i="15" l="1"/>
  <c r="B43" i="14"/>
  <c r="B43" i="13"/>
  <c r="B43" i="12"/>
  <c r="B47" i="11"/>
  <c r="B48" i="24"/>
  <c r="B42" i="10"/>
  <c r="B43" i="15" l="1"/>
  <c r="B44" i="14"/>
  <c r="J43" i="14"/>
  <c r="J43" i="13"/>
  <c r="B44" i="13"/>
  <c r="B44" i="12"/>
  <c r="J43" i="12"/>
  <c r="B48" i="11"/>
  <c r="B49" i="24"/>
  <c r="B43" i="10"/>
  <c r="J43" i="15" l="1"/>
  <c r="B44" i="15"/>
  <c r="B45" i="14"/>
  <c r="B45" i="13"/>
  <c r="B45" i="12"/>
  <c r="J48" i="11"/>
  <c r="B49" i="11"/>
  <c r="J49" i="24"/>
  <c r="B50" i="24"/>
  <c r="B51" i="24" s="1"/>
  <c r="J43" i="10"/>
  <c r="B44" i="10"/>
  <c r="B45" i="15" l="1"/>
  <c r="B46" i="14"/>
  <c r="B46" i="13"/>
  <c r="B46" i="12"/>
  <c r="B50" i="11"/>
  <c r="B45" i="10"/>
  <c r="B46" i="15" l="1"/>
  <c r="J46" i="14"/>
  <c r="B47" i="14"/>
  <c r="J46" i="13"/>
  <c r="B47" i="13"/>
  <c r="J46" i="12"/>
  <c r="B47" i="12"/>
  <c r="B51" i="11"/>
  <c r="B46" i="10"/>
  <c r="B47" i="15" l="1"/>
  <c r="J46" i="15"/>
  <c r="B48" i="14"/>
  <c r="B48" i="13"/>
  <c r="B48" i="12"/>
  <c r="B52" i="11"/>
  <c r="B53" i="11" s="1"/>
  <c r="J51" i="11"/>
  <c r="J46" i="10"/>
  <c r="B47" i="10"/>
  <c r="B48" i="15" l="1"/>
  <c r="B49" i="14"/>
  <c r="B49" i="13"/>
  <c r="B49" i="12"/>
  <c r="B48" i="10"/>
  <c r="B49" i="15" l="1"/>
  <c r="B50" i="14"/>
  <c r="J49" i="14"/>
  <c r="B50" i="13"/>
  <c r="J49" i="13"/>
  <c r="B50" i="12"/>
  <c r="J49" i="12"/>
  <c r="B49" i="10"/>
  <c r="B50" i="15" l="1"/>
  <c r="J49" i="15"/>
  <c r="B51" i="14"/>
  <c r="B51" i="13"/>
  <c r="B51" i="12"/>
  <c r="J49" i="10"/>
  <c r="B50" i="10"/>
  <c r="B51" i="15" l="1"/>
  <c r="B51" i="10"/>
</calcChain>
</file>

<file path=xl/sharedStrings.xml><?xml version="1.0" encoding="utf-8"?>
<sst xmlns="http://schemas.openxmlformats.org/spreadsheetml/2006/main" count="461" uniqueCount="136">
  <si>
    <t>Numerator</t>
  </si>
  <si>
    <t>Denominator</t>
  </si>
  <si>
    <t>Notes or comments</t>
  </si>
  <si>
    <t>Frequency of Monitoring:</t>
  </si>
  <si>
    <t>Monthly</t>
  </si>
  <si>
    <t>Quarterly</t>
  </si>
  <si>
    <t>Start Date of Monitoring:</t>
  </si>
  <si>
    <t>Percentage</t>
  </si>
  <si>
    <t>Name of Hospital or Unit:</t>
  </si>
  <si>
    <t>Name of Measure:</t>
  </si>
  <si>
    <t>Data Source</t>
  </si>
  <si>
    <t>Days</t>
  </si>
  <si>
    <t>Months</t>
  </si>
  <si>
    <t>Years</t>
  </si>
  <si>
    <t>Background Information</t>
  </si>
  <si>
    <t>Quarter</t>
  </si>
  <si>
    <r>
      <t xml:space="preserve">Quarterly % (Rollup Accurate for </t>
    </r>
    <r>
      <rPr>
        <b/>
        <u/>
        <sz val="11"/>
        <color theme="1"/>
        <rFont val="Calibri"/>
        <family val="2"/>
        <scheme val="minor"/>
      </rPr>
      <t>Monthly</t>
    </r>
    <r>
      <rPr>
        <b/>
        <sz val="11"/>
        <color theme="1"/>
        <rFont val="Calibri"/>
        <family val="2"/>
        <scheme val="minor"/>
      </rPr>
      <t xml:space="preserve"> Monitoring Only</t>
    </r>
  </si>
  <si>
    <t>Your Goal</t>
  </si>
  <si>
    <t>Date Data Entered</t>
  </si>
  <si>
    <t>Data Source:</t>
  </si>
  <si>
    <t>Select either 'Quarterly' or 'Monthly' for your monitoring frequency.</t>
  </si>
  <si>
    <t>Do not enter anything. This will automatically update based on what you enter for Background Information.</t>
  </si>
  <si>
    <t>Definitions and Descriptions</t>
  </si>
  <si>
    <t>What you should enter:</t>
  </si>
  <si>
    <t>Goal line</t>
  </si>
  <si>
    <t>Title</t>
  </si>
  <si>
    <t>Vertical axis title</t>
  </si>
  <si>
    <t>Horizontal axis title</t>
  </si>
  <si>
    <t>Vertical axis scale</t>
  </si>
  <si>
    <t>Legend</t>
  </si>
  <si>
    <t>Section:  Background Information</t>
  </si>
  <si>
    <t>Section:  Measure Summary Trends</t>
  </si>
  <si>
    <t>Section:  Graph</t>
  </si>
  <si>
    <t>Only update/enter data in the yellow-highlighted cells. All others will automatically update. 
Once you've chosen a frequency and start date for monitoring and started entering data, don't change the frequency or start date for monitoring in this tool without also updating the data or your data will no longer match up to the dates.</t>
  </si>
  <si>
    <t>Date range</t>
  </si>
  <si>
    <t>Per how many patient days?</t>
  </si>
  <si>
    <t>What is the numerator?</t>
  </si>
  <si>
    <t>What is the denominator?</t>
  </si>
  <si>
    <t xml:space="preserve">Horizontal axis scale </t>
  </si>
  <si>
    <t>Median</t>
  </si>
  <si>
    <t>Count of Cases</t>
  </si>
  <si>
    <t>OP-1: Median Time to Fibrinolysis</t>
  </si>
  <si>
    <t>Chart abstraction</t>
  </si>
  <si>
    <t>Outpatient MBQIP Domain, AMI measure set, goal is a decrease in median value (time)</t>
  </si>
  <si>
    <t>Notes:</t>
  </si>
  <si>
    <t>OP-2: Fibrinolytic Therapy Received Within 30 Minutes</t>
  </si>
  <si>
    <t>Outpatient MBQIP Domain, AMI measure set, goal is an increase in the rate (percent)</t>
  </si>
  <si>
    <t>OP-5: Median Time to ECG</t>
  </si>
  <si>
    <t>OP-20: Door to Diagnostic Evaluation by a Qualified Medical Professional</t>
  </si>
  <si>
    <t>Outpatient MBQIP Domain, ED throughput measure set, goal is a decrease in median value (time)</t>
  </si>
  <si>
    <t>OP-21: Median Time to Pain Management for Long Bone Fracture</t>
  </si>
  <si>
    <t>Outpatient MBQIP Domain, pain management measure set, goal is a decrease in median value (time)</t>
  </si>
  <si>
    <t>OP-22: Patient Left Without Being Seen</t>
  </si>
  <si>
    <t>Hospital tracking</t>
  </si>
  <si>
    <t>OP-27: Influenza Vaccination Coverage Among Health Care Personnel</t>
  </si>
  <si>
    <t>Chart abstracted</t>
  </si>
  <si>
    <t>IMM-2: Immunization for Influenza (Inpatient)</t>
  </si>
  <si>
    <t>Navigating the tool</t>
  </si>
  <si>
    <t>The title will be automatically populated based on what you enter under Background Information, but if you would like a different title, you can change it to anything else.</t>
  </si>
  <si>
    <t>Trendline</t>
  </si>
  <si>
    <t>1. Use the arrow keys at the bottom left to scroll through the available Excel tabs (see screenshot below):</t>
  </si>
  <si>
    <t>4. Read on for data definitions and tips/tricks for using this tool to the fullest.</t>
  </si>
  <si>
    <t>OP-3b: Median Time to Transfer to Another Facility for Acute Coronary Intervention</t>
  </si>
  <si>
    <t>(Monthly/Quarterly) Encounters for (Month/Quarter) Starting:</t>
  </si>
  <si>
    <t>Based on the measure definition, enter a number for the numerator.</t>
  </si>
  <si>
    <t>Median (for Median measures)</t>
  </si>
  <si>
    <t>Count (for Median measures)</t>
  </si>
  <si>
    <t>Numerator (for Percentage and Per 1,000 measures)</t>
  </si>
  <si>
    <t>Denominator (for Percentage and Per 1,000 measures)</t>
  </si>
  <si>
    <t>2. Click on the tab/measure of interest, then follow the instructions at the top of the page to complete/update information for that measure. You will only need to verify or change data in the cells that are colored yellow.</t>
  </si>
  <si>
    <t>The name of the measure. This is already completed for the MBQIP measures but you can update the name if you'd like.</t>
  </si>
  <si>
    <t xml:space="preserve">Enter the start date for when you'll be monitoring the data for the measure. For example, if you will begin monitoring your hospital's data for OP-3b starting February 1st of 2016, enter 2/1/16. </t>
  </si>
  <si>
    <t>Enter a brief description of where the data you'll be entering for the measure is coming from.</t>
  </si>
  <si>
    <t>Based on the measure definition, enter a number for the denominator</t>
  </si>
  <si>
    <t>Based on the measure definition, enter a number for the median.</t>
  </si>
  <si>
    <t>Based on the measure definition, enter a number for the count (how many cases?)</t>
  </si>
  <si>
    <t>Enter the number (depending on the measure, this will be a percentage, a rate per 1,000, or a median) you hope to achieve. This can be a goal set internally at your hospital, a state goal, a national benchmark, or anything else. You can update the goal over time as you monitor your progress.</t>
  </si>
  <si>
    <t>If you have any notes you want to be sure to make about the month or quarter of data, enter them here.</t>
  </si>
  <si>
    <t>(Percentage/Rate per 1,000/Median)</t>
  </si>
  <si>
    <t>Do not enter anything. This will automatically calculate based on what you enter for Numerator and Denominator (for Percentage and Per 1,000 measures) or for Median (for Median measures).</t>
  </si>
  <si>
    <t>Description and what you can change</t>
  </si>
  <si>
    <r>
      <t xml:space="preserve">3. A new spreadsheet for data entry for different measures can be created for any other measure. </t>
    </r>
    <r>
      <rPr>
        <sz val="11"/>
        <color theme="1"/>
        <rFont val="Arial"/>
        <family val="2"/>
      </rPr>
      <t xml:space="preserve">Do so by going to the appropriate </t>
    </r>
    <r>
      <rPr>
        <sz val="11"/>
        <color rgb="FF0563C1"/>
        <rFont val="Arial"/>
        <family val="2"/>
      </rPr>
      <t xml:space="preserve">blue template tab </t>
    </r>
    <r>
      <rPr>
        <sz val="11"/>
        <color theme="1"/>
        <rFont val="Arial"/>
        <family val="2"/>
      </rPr>
      <t>and right-clicking. Select 'Move or Copy' and check the 'Copy' box then click "OK" after choosing where you want the tab to be placed. Then rename the tab by right-clicking and selecting "Rename".</t>
    </r>
  </si>
  <si>
    <r>
      <rPr>
        <b/>
        <sz val="11"/>
        <color rgb="FF0563C1"/>
        <rFont val="Arial"/>
        <family val="2"/>
      </rPr>
      <t>Blue tabs</t>
    </r>
    <r>
      <rPr>
        <sz val="11"/>
        <color theme="1"/>
        <rFont val="Arial"/>
        <family val="2"/>
      </rPr>
      <t xml:space="preserve"> are template tabs for each type of measure indicated (Percentages, Per 1,000, and Median). 
     (See item 3 below for details on how to use the template tabs)</t>
    </r>
  </si>
  <si>
    <t>(Percentage/Median/Per 1,000) line</t>
  </si>
  <si>
    <t>This shows your actual data. The line connects your data points. You can change the color of the lines or the shape/size of the data points by right-clicking on the line, selecting "Format Data Series," and updating what you'd like.</t>
  </si>
  <si>
    <t>This depicts what your goal is based on what you've defined in the Measure Summary Trends table to the left of the graph. You can change the color of the line by right-clicking on it, selecting "Format Data Series," and updating what you'd like.</t>
  </si>
  <si>
    <t>The legend lets you see what each data element on your graph means. You can move the legend around by clicking it and dragging it where you want.</t>
  </si>
  <si>
    <t>This is automatically updated based on the Measure Summary Trends table to the left of the graph. However, if you'd like to change the text, right-click on the title and select "Edit text." Then click in the horizontal axis title box and change the text to what you'd prefer.</t>
  </si>
  <si>
    <t>Right-click anywhere on the horizontal axis and select "Format Axis" if you'd like to change the scale. For example, you can change the frequency the labels appear on the axis (i.e for a monthly measure, you could change the frequency so that only every 3rd month is labeled on the horizontal axis).</t>
  </si>
  <si>
    <t>This shows the linear overall trend of the direction your data is moving. If you don't want a trendline on your graph, right-click on the trendline and select "Delete."</t>
  </si>
  <si>
    <t>Write down the date you entered or updated the row of data. This is here so that if you need to update any data, you can make cross-check to make sure the numbers for a month or quarter are up-to-date.</t>
  </si>
  <si>
    <t>Example Measure</t>
  </si>
  <si>
    <t>Example Hospital</t>
  </si>
  <si>
    <t>Goal is a decrease in median value (time)</t>
  </si>
  <si>
    <t>The graph depicts data for the first 12 months/quarters included in the Measure Summary Trends table to the left of the graph, even if no data has been entered. If you want to show only the data entered to-date, or if you want to expand the date range beyond the first 12 months, right-click on the graph and click "Select Data". You can update the data included in your graph by selecting "Edit" for both the Legend Entries (Series) section and the Horizontal (Category) Axis Labels section and updating the data ranges to only include the data you want to show.</t>
  </si>
  <si>
    <t>This is automatically updated based on the Measure Summary Trends table to the left of the graph. You can change the text by right-clicking on the title and select "Edit text." Then click in the vertical axis title box and change the text to what you'd prefer.</t>
  </si>
  <si>
    <t>Right-click anywhere on the vertical axis and select "Format Axis" if you'd like to change the scale. For example, you can change the maximum values or the level of granularity that is shown on the axis (i.e. 0%, 5%, 10% vs. 0%, 1%, 2%, etc.)</t>
  </si>
  <si>
    <t>Measure name</t>
  </si>
  <si>
    <t>Example - Median</t>
  </si>
  <si>
    <t>OP-2 - Percentage</t>
  </si>
  <si>
    <t>OP-3b - Median</t>
  </si>
  <si>
    <t>OP-5 - Median</t>
  </si>
  <si>
    <t>Trend between start and current</t>
  </si>
  <si>
    <t>Brief description of measure and goal</t>
  </si>
  <si>
    <t>OP-22 - Percentage</t>
  </si>
  <si>
    <t>OP-27 - Percentage</t>
  </si>
  <si>
    <r>
      <t>The</t>
    </r>
    <r>
      <rPr>
        <b/>
        <sz val="11"/>
        <color theme="1"/>
        <rFont val="Arial"/>
        <family val="2"/>
      </rPr>
      <t xml:space="preserve"> </t>
    </r>
    <r>
      <rPr>
        <b/>
        <sz val="11"/>
        <color rgb="FFC00000"/>
        <rFont val="Arial"/>
        <family val="2"/>
      </rPr>
      <t>red tab</t>
    </r>
    <r>
      <rPr>
        <sz val="11"/>
        <rFont val="Arial"/>
        <family val="2"/>
      </rPr>
      <t xml:space="preserve"> at the very end</t>
    </r>
    <r>
      <rPr>
        <sz val="11"/>
        <color theme="1"/>
        <rFont val="Arial"/>
        <family val="2"/>
      </rPr>
      <t xml:space="preserve"> shows you a snapshot of your data in a dashboard format.</t>
    </r>
  </si>
  <si>
    <r>
      <t>Name of tab</t>
    </r>
    <r>
      <rPr>
        <b/>
        <i/>
        <sz val="12"/>
        <color theme="0" tint="-4.9989318521683403E-2"/>
        <rFont val="Calibri"/>
        <family val="2"/>
        <scheme val="minor"/>
      </rPr>
      <t xml:space="preserve"> (must exactly match name of tab)</t>
    </r>
  </si>
  <si>
    <t>Emergency Department Transfer Communication - All</t>
  </si>
  <si>
    <t>Calculations from abstraction</t>
  </si>
  <si>
    <r>
      <t xml:space="preserve">Total number of transfers that have a yes or NA for </t>
    </r>
    <r>
      <rPr>
        <u/>
        <sz val="11"/>
        <color theme="1"/>
        <rFont val="Calibri"/>
        <family val="2"/>
        <scheme val="minor"/>
      </rPr>
      <t>all</t>
    </r>
    <r>
      <rPr>
        <sz val="11"/>
        <color theme="1"/>
        <rFont val="Calibri"/>
        <family val="2"/>
        <scheme val="minor"/>
      </rPr>
      <t xml:space="preserve"> data elements</t>
    </r>
  </si>
  <si>
    <t>Total number of transfers from an ED to another healthcare facility</t>
  </si>
  <si>
    <t>EDTC-All - Percentage</t>
  </si>
  <si>
    <r>
      <t>Measure status for most current month of data</t>
    </r>
    <r>
      <rPr>
        <b/>
        <i/>
        <sz val="12"/>
        <color theme="0" tint="-4.9989318521683403E-2"/>
        <rFont val="Calibri"/>
        <family val="2"/>
        <scheme val="minor"/>
      </rPr>
      <t xml:space="preserve"> 
(check specific measure tab for which month this is)</t>
    </r>
  </si>
  <si>
    <t>Start date for monitoring this measure</t>
  </si>
  <si>
    <r>
      <t xml:space="preserve">Only update/enter data in the yellow-highlighted cells. All others will automatically update. 
Once you've chosen a frequency and start date for monitoring and started entering data, don't change the frequency or start date for monitoring in this tool without also updating the data or your data will no longer match up to the dates.
</t>
    </r>
    <r>
      <rPr>
        <b/>
        <sz val="9"/>
        <color theme="1"/>
        <rFont val="Calibri"/>
        <family val="2"/>
        <scheme val="minor"/>
      </rPr>
      <t>Note:</t>
    </r>
    <r>
      <rPr>
        <sz val="9"/>
        <color theme="1"/>
        <rFont val="Calibri"/>
        <family val="2"/>
        <scheme val="minor"/>
      </rPr>
      <t xml:space="preserve">  You can copy this EDTC tab and adapt it for use in tracking any of the EDTC sub-measures as well. Just copy the measure tab (this uses same technique as described for the template tabs in the instructions section), then change the background information as applicable to the submeasure you want to monitor.</t>
    </r>
  </si>
  <si>
    <t>Measure status as of the start date</t>
  </si>
  <si>
    <t>Desired trend direction for measure goal</t>
  </si>
  <si>
    <t>Only update/enter data in the yellow-highlighted cells. All others will automatically update. 
Make sure you enter the name of the data tab in Column B to match exactly, or the dashboard will not populate. If you add your own tabs by adapting the template tabs for other measures, enter the names of those tabs in the bottom two rows of the dashboard.</t>
  </si>
  <si>
    <t>Enter your hospital's name here:</t>
  </si>
  <si>
    <t>Do not enter anything unless you want to change the name of your hospital or unit.</t>
  </si>
  <si>
    <r>
      <t xml:space="preserve">Finally, remember that this tool is intended to be used for Internal Quality Monitoring at your hospital! It does </t>
    </r>
    <r>
      <rPr>
        <b/>
        <u/>
        <sz val="11"/>
        <color rgb="FF0563C1"/>
        <rFont val="Arial"/>
        <family val="2"/>
      </rPr>
      <t>NOT</t>
    </r>
    <r>
      <rPr>
        <b/>
        <sz val="11"/>
        <color rgb="FF0563C1"/>
        <rFont val="Arial"/>
        <family val="2"/>
      </rPr>
      <t xml:space="preserve"> replace data submission/reporting for MBQIP or other programs, but should be used to help you internally track real-time progress!</t>
    </r>
  </si>
  <si>
    <t>Outpatient MBQIP Domain, ED throughput measure set, goal is a decrease in the rate (percent)</t>
  </si>
  <si>
    <t>OP-4: Aspirin at Arrival</t>
  </si>
  <si>
    <t>OP-18: Median Time from ED Arrival to ED Departure for Discharged ED Patients</t>
  </si>
  <si>
    <t>OP-18 - Median</t>
  </si>
  <si>
    <t>Use the EDTC Excel tool or other vendor tools to obtain the numerator and denominator. Goal is an increase in the rate (percent).</t>
  </si>
  <si>
    <t>ED-1: Median Time from ED
Arrival to ED Departure for
Admitted ED Patients</t>
  </si>
  <si>
    <t>ED-2: Admit Decision Time to
ED Departure Time for
Admitted Patients</t>
  </si>
  <si>
    <t>Patient Safety/Inpatient MBQIP Domain, web-based (preventive care) measure set, goal is an increase in the rate (percent)</t>
  </si>
  <si>
    <t>Patient Safety/Inpatient MBQIP Domain, pain management measure set, goal is a decrease in median value (time)</t>
  </si>
  <si>
    <t>ED-2 - Median</t>
  </si>
  <si>
    <r>
      <rPr>
        <b/>
        <sz val="11"/>
        <color rgb="FFC45911"/>
        <rFont val="Arial"/>
        <family val="2"/>
      </rPr>
      <t>Orange tabs</t>
    </r>
    <r>
      <rPr>
        <sz val="11"/>
        <color theme="1"/>
        <rFont val="Arial"/>
        <family val="2"/>
      </rPr>
      <t xml:space="preserve"> contain information to get you started on each MBQIP outpatient measure.</t>
    </r>
  </si>
  <si>
    <r>
      <t xml:space="preserve">The </t>
    </r>
    <r>
      <rPr>
        <b/>
        <sz val="11"/>
        <color theme="7"/>
        <rFont val="Arial"/>
        <family val="2"/>
      </rPr>
      <t>yellow tab</t>
    </r>
    <r>
      <rPr>
        <sz val="11"/>
        <color theme="1"/>
        <rFont val="Arial"/>
        <family val="2"/>
      </rPr>
      <t xml:space="preserve"> contains information to get you started on the all-EDTC measure.</t>
    </r>
  </si>
  <si>
    <r>
      <rPr>
        <b/>
        <sz val="11"/>
        <color rgb="FF385623"/>
        <rFont val="Arial"/>
        <family val="2"/>
      </rPr>
      <t>Green tabs</t>
    </r>
    <r>
      <rPr>
        <sz val="11"/>
        <color theme="1"/>
        <rFont val="Arial"/>
        <family val="2"/>
      </rPr>
      <t xml:space="preserve"> contain information to get you started on all MBQIP patient safety/inpatient measures.</t>
    </r>
  </si>
  <si>
    <t>Hospital Internal Quality Monitoring Excel Tool Background and Instructions MBQIP Core Measures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</si>
</sst>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0.0"/>
    <numFmt numFmtId="166" formatCode="0.0%"/>
  </numFmts>
  <fonts count="28"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9"/>
      <color theme="1"/>
      <name val="Calibri"/>
      <family val="2"/>
      <scheme val="minor"/>
    </font>
    <font>
      <b/>
      <sz val="11"/>
      <color theme="1"/>
      <name val="Arial"/>
      <family val="2"/>
    </font>
    <font>
      <sz val="11"/>
      <color theme="1"/>
      <name val="Arial"/>
      <family val="2"/>
    </font>
    <font>
      <b/>
      <sz val="18"/>
      <color theme="1"/>
      <name val="Arial"/>
      <family val="2"/>
    </font>
    <font>
      <b/>
      <sz val="12"/>
      <color theme="0" tint="-4.9989318521683403E-2"/>
      <name val="Calibri"/>
      <family val="2"/>
      <scheme val="minor"/>
    </font>
    <font>
      <b/>
      <sz val="12"/>
      <color theme="0" tint="-4.9989318521683403E-2"/>
      <name val="Arial"/>
      <family val="2"/>
    </font>
    <font>
      <b/>
      <sz val="11"/>
      <color rgb="FF385623"/>
      <name val="Arial"/>
      <family val="2"/>
    </font>
    <font>
      <b/>
      <sz val="11"/>
      <color rgb="FFC45911"/>
      <name val="Arial"/>
      <family val="2"/>
    </font>
    <font>
      <b/>
      <sz val="11"/>
      <color rgb="FF0563C1"/>
      <name val="Arial"/>
      <family val="2"/>
    </font>
    <font>
      <i/>
      <sz val="11"/>
      <color theme="1"/>
      <name val="Calibri"/>
      <family val="2"/>
      <scheme val="minor"/>
    </font>
    <font>
      <b/>
      <sz val="12"/>
      <name val="Arial"/>
      <family val="2"/>
    </font>
    <font>
      <b/>
      <sz val="16"/>
      <color theme="0" tint="-4.9989318521683403E-2"/>
      <name val="Arial"/>
      <family val="2"/>
    </font>
    <font>
      <sz val="11"/>
      <color rgb="FF0563C1"/>
      <name val="Arial"/>
      <family val="2"/>
    </font>
    <font>
      <b/>
      <sz val="13.2"/>
      <color rgb="FF404040"/>
      <name val="Courier New"/>
      <family val="3"/>
    </font>
    <font>
      <b/>
      <sz val="11"/>
      <color rgb="FFC00000"/>
      <name val="Arial"/>
      <family val="2"/>
    </font>
    <font>
      <b/>
      <u/>
      <sz val="11"/>
      <color rgb="FF0563C1"/>
      <name val="Arial"/>
      <family val="2"/>
    </font>
    <font>
      <b/>
      <i/>
      <sz val="12"/>
      <color theme="0" tint="-4.9989318521683403E-2"/>
      <name val="Calibri"/>
      <family val="2"/>
      <scheme val="minor"/>
    </font>
    <font>
      <b/>
      <sz val="18"/>
      <color theme="0" tint="-4.9989318521683403E-2"/>
      <name val="Arial"/>
      <family val="2"/>
    </font>
    <font>
      <sz val="11"/>
      <name val="Arial"/>
      <family val="2"/>
    </font>
    <font>
      <b/>
      <sz val="9"/>
      <color theme="1"/>
      <name val="Calibri"/>
      <family val="2"/>
      <scheme val="minor"/>
    </font>
    <font>
      <u/>
      <sz val="11"/>
      <color theme="1"/>
      <name val="Calibri"/>
      <family val="2"/>
      <scheme val="minor"/>
    </font>
    <font>
      <i/>
      <sz val="10"/>
      <color rgb="FF574123"/>
      <name val="Tahoma"/>
      <family val="2"/>
    </font>
    <font>
      <b/>
      <i/>
      <sz val="12"/>
      <name val="Arial"/>
      <family val="2"/>
    </font>
    <font>
      <b/>
      <sz val="11"/>
      <color theme="7"/>
      <name val="Arial"/>
      <family val="2"/>
    </font>
  </fonts>
  <fills count="8">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rgb="FF385623"/>
        <bgColor indexed="64"/>
      </patternFill>
    </fill>
    <fill>
      <patternFill patternType="solid">
        <fgColor rgb="FF0563C1"/>
        <bgColor indexed="64"/>
      </patternFill>
    </fill>
    <fill>
      <patternFill patternType="solid">
        <fgColor theme="0" tint="-4.9989318521683403E-2"/>
        <bgColor indexed="64"/>
      </patternFill>
    </fill>
    <fill>
      <patternFill patternType="solid">
        <fgColor rgb="FFC4591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tint="-0.24997711111789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19">
    <xf numFmtId="0" fontId="0" fillId="0" borderId="0" xfId="0"/>
    <xf numFmtId="0" fontId="2" fillId="0" borderId="1" xfId="0" applyFont="1" applyBorder="1"/>
    <xf numFmtId="0" fontId="2" fillId="0" borderId="1" xfId="0" applyFont="1" applyFill="1" applyBorder="1" applyAlignment="1">
      <alignment wrapText="1"/>
    </xf>
    <xf numFmtId="0" fontId="2" fillId="0" borderId="1" xfId="0" applyFont="1" applyFill="1" applyBorder="1"/>
    <xf numFmtId="0" fontId="2" fillId="0" borderId="1" xfId="0" applyFont="1" applyBorder="1" applyAlignment="1">
      <alignment horizontal="center" wrapText="1"/>
    </xf>
    <xf numFmtId="0" fontId="2" fillId="0" borderId="1" xfId="0" applyFont="1" applyBorder="1" applyAlignment="1">
      <alignment horizontal="center"/>
    </xf>
    <xf numFmtId="0" fontId="5" fillId="0" borderId="0" xfId="0" applyFont="1" applyBorder="1" applyAlignment="1">
      <alignment horizontal="left" vertical="center" wrapText="1"/>
    </xf>
    <xf numFmtId="0" fontId="6" fillId="0" borderId="0" xfId="0" applyFont="1" applyAlignment="1">
      <alignment wrapText="1"/>
    </xf>
    <xf numFmtId="0" fontId="6" fillId="0" borderId="0" xfId="0" applyFont="1"/>
    <xf numFmtId="0" fontId="6" fillId="0" borderId="0" xfId="0" applyFont="1" applyAlignment="1">
      <alignment horizontal="left" vertical="center" wrapText="1"/>
    </xf>
    <xf numFmtId="0" fontId="6" fillId="0" borderId="0" xfId="0" applyFont="1" applyBorder="1" applyAlignment="1">
      <alignment wrapText="1"/>
    </xf>
    <xf numFmtId="0" fontId="6" fillId="0" borderId="0" xfId="0" applyFont="1" applyBorder="1" applyAlignment="1">
      <alignment horizontal="left" vertical="center" wrapText="1"/>
    </xf>
    <xf numFmtId="2" fontId="0" fillId="0" borderId="1" xfId="1" applyNumberFormat="1" applyFont="1" applyBorder="1" applyAlignment="1">
      <alignment horizontal="center" vertical="center"/>
    </xf>
    <xf numFmtId="0" fontId="0" fillId="3" borderId="1" xfId="0" applyFill="1" applyBorder="1"/>
    <xf numFmtId="9" fontId="0" fillId="3" borderId="1" xfId="1" applyFont="1" applyFill="1" applyBorder="1" applyAlignment="1">
      <alignment horizontal="center" vertical="center"/>
    </xf>
    <xf numFmtId="0" fontId="5" fillId="0" borderId="12" xfId="0" applyFont="1" applyBorder="1" applyAlignment="1">
      <alignment horizontal="left" vertical="center" wrapText="1"/>
    </xf>
    <xf numFmtId="0" fontId="6" fillId="0" borderId="12" xfId="0" applyFont="1" applyBorder="1" applyAlignment="1">
      <alignment wrapText="1"/>
    </xf>
    <xf numFmtId="2" fontId="0" fillId="3" borderId="1" xfId="1"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Fill="1"/>
    <xf numFmtId="0" fontId="2" fillId="0" borderId="1" xfId="0" applyFont="1" applyBorder="1" applyAlignment="1">
      <alignment vertical="top"/>
    </xf>
    <xf numFmtId="0" fontId="7" fillId="0" borderId="0" xfId="0" applyFont="1" applyFill="1" applyAlignment="1">
      <alignment horizontal="center" vertical="center"/>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wrapText="1"/>
    </xf>
    <xf numFmtId="0" fontId="5" fillId="0" borderId="0" xfId="0" applyFont="1" applyFill="1" applyBorder="1" applyAlignment="1">
      <alignment horizontal="left" vertical="center" wrapText="1"/>
    </xf>
    <xf numFmtId="0" fontId="6" fillId="0" borderId="0" xfId="0" applyFont="1" applyFill="1" applyBorder="1"/>
    <xf numFmtId="0" fontId="5" fillId="0" borderId="0" xfId="0" applyFont="1" applyFill="1" applyBorder="1" applyAlignment="1">
      <alignment horizontal="left" vertical="center" wrapText="1"/>
    </xf>
    <xf numFmtId="0" fontId="13" fillId="3" borderId="1" xfId="0" applyFont="1" applyFill="1" applyBorder="1"/>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164" fontId="0" fillId="0" borderId="1" xfId="0" applyNumberFormat="1" applyBorder="1"/>
    <xf numFmtId="0" fontId="6" fillId="0" borderId="0" xfId="0" applyFont="1" applyFill="1"/>
    <xf numFmtId="0" fontId="6" fillId="0" borderId="0" xfId="0" applyFont="1" applyFill="1" applyAlignment="1">
      <alignment horizontal="left" vertical="center" wrapText="1"/>
    </xf>
    <xf numFmtId="0" fontId="6" fillId="0" borderId="0" xfId="0" applyFont="1" applyFill="1" applyAlignment="1">
      <alignment wrapText="1"/>
    </xf>
    <xf numFmtId="0" fontId="6" fillId="0" borderId="12" xfId="0" applyFont="1" applyBorder="1" applyAlignment="1">
      <alignment horizontal="left" vertical="top" wrapText="1"/>
    </xf>
    <xf numFmtId="0" fontId="0" fillId="0" borderId="1" xfId="0" applyBorder="1" applyAlignment="1">
      <alignment horizontal="center" vertical="center"/>
    </xf>
    <xf numFmtId="0" fontId="0" fillId="3" borderId="1" xfId="0" applyFill="1" applyBorder="1" applyAlignment="1">
      <alignment horizontal="left" vertical="top" wrapText="1"/>
    </xf>
    <xf numFmtId="0" fontId="8" fillId="5" borderId="1" xfId="0" applyFont="1" applyFill="1" applyBorder="1" applyAlignment="1">
      <alignment horizontal="center" vertical="center" wrapText="1"/>
    </xf>
    <xf numFmtId="0" fontId="0" fillId="0" borderId="0" xfId="0" applyAlignment="1">
      <alignment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center" vertical="center" wrapText="1"/>
    </xf>
    <xf numFmtId="0" fontId="17" fillId="0" borderId="0" xfId="0" applyFont="1"/>
    <xf numFmtId="0" fontId="8" fillId="5" borderId="1" xfId="0" applyFont="1" applyFill="1" applyBorder="1" applyAlignment="1">
      <alignment horizontal="left" vertical="center" wrapText="1"/>
    </xf>
    <xf numFmtId="0" fontId="4" fillId="0" borderId="0" xfId="0" applyFont="1" applyFill="1" applyBorder="1" applyAlignment="1">
      <alignment vertical="center" wrapText="1"/>
    </xf>
    <xf numFmtId="0" fontId="8" fillId="5" borderId="21" xfId="0" applyFont="1" applyFill="1" applyBorder="1" applyAlignment="1">
      <alignment horizontal="center" vertical="center" wrapText="1"/>
    </xf>
    <xf numFmtId="0" fontId="0" fillId="6" borderId="1" xfId="0" applyFill="1" applyBorder="1" applyAlignment="1">
      <alignment horizontal="left" vertical="top" wrapText="1"/>
    </xf>
    <xf numFmtId="0" fontId="0" fillId="6" borderId="1" xfId="0" applyFill="1" applyBorder="1" applyAlignment="1">
      <alignment horizontal="left" vertical="top"/>
    </xf>
    <xf numFmtId="0" fontId="0" fillId="0" borderId="1" xfId="0" applyBorder="1" applyAlignment="1">
      <alignment horizontal="center" vertical="center"/>
    </xf>
    <xf numFmtId="0" fontId="0" fillId="3" borderId="1" xfId="0" applyFill="1" applyBorder="1" applyAlignment="1">
      <alignment horizontal="left" vertical="top" wrapText="1"/>
    </xf>
    <xf numFmtId="0" fontId="25" fillId="0" borderId="0" xfId="0" applyFont="1"/>
    <xf numFmtId="0" fontId="0" fillId="0" borderId="0" xfId="0" applyFont="1" applyFill="1" applyBorder="1" applyAlignment="1">
      <alignment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17" fillId="0" borderId="0" xfId="0" applyFont="1" applyAlignment="1">
      <alignment horizontal="center" vertical="center"/>
    </xf>
    <xf numFmtId="0" fontId="8" fillId="4" borderId="1"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14" fillId="0" borderId="0" xfId="0" applyFont="1" applyFill="1" applyBorder="1" applyAlignment="1">
      <alignment wrapText="1"/>
    </xf>
    <xf numFmtId="0" fontId="14" fillId="0" borderId="0" xfId="0" applyFont="1" applyFill="1" applyBorder="1" applyAlignment="1">
      <alignment horizontal="center" vertical="center" wrapText="1"/>
    </xf>
    <xf numFmtId="0" fontId="26" fillId="3" borderId="8" xfId="0" applyFont="1" applyFill="1" applyBorder="1" applyAlignment="1">
      <alignment horizontal="left" vertical="center" wrapText="1"/>
    </xf>
    <xf numFmtId="165" fontId="0" fillId="0" borderId="1" xfId="0" applyNumberFormat="1" applyBorder="1" applyAlignment="1">
      <alignment horizontal="center" vertical="center" wrapText="1"/>
    </xf>
    <xf numFmtId="10" fontId="0" fillId="0" borderId="1" xfId="1" applyNumberFormat="1" applyFont="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left" vertical="top" wrapText="1"/>
    </xf>
    <xf numFmtId="14" fontId="0" fillId="3" borderId="1" xfId="0" applyNumberFormat="1" applyFill="1" applyBorder="1"/>
    <xf numFmtId="166" fontId="0" fillId="0" borderId="1" xfId="1" applyNumberFormat="1" applyFont="1" applyBorder="1" applyAlignment="1">
      <alignment horizontal="center" vertical="center"/>
    </xf>
    <xf numFmtId="166" fontId="0" fillId="3" borderId="1" xfId="1" applyNumberFormat="1" applyFont="1" applyFill="1" applyBorder="1" applyAlignment="1">
      <alignment horizontal="center" vertical="center"/>
    </xf>
    <xf numFmtId="0" fontId="0" fillId="3" borderId="1" xfId="0" applyFont="1" applyFill="1" applyBorder="1"/>
    <xf numFmtId="0" fontId="0" fillId="0" borderId="1" xfId="0" applyBorder="1" applyAlignment="1">
      <alignment horizontal="center" vertical="center"/>
    </xf>
    <xf numFmtId="0" fontId="0" fillId="3" borderId="1" xfId="0" applyFill="1" applyBorder="1" applyAlignment="1">
      <alignment horizontal="left" vertical="top" wrapText="1"/>
    </xf>
    <xf numFmtId="0" fontId="5"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7" fillId="0" borderId="0" xfId="0" applyFont="1" applyFill="1" applyAlignment="1">
      <alignment horizontal="center" vertical="center" wrapText="1"/>
    </xf>
    <xf numFmtId="0" fontId="15" fillId="4" borderId="0" xfId="0" applyFont="1" applyFill="1" applyBorder="1" applyAlignment="1">
      <alignment horizontal="left" wrapText="1"/>
    </xf>
    <xf numFmtId="0" fontId="6" fillId="0" borderId="0" xfId="0" applyFont="1" applyFill="1" applyBorder="1" applyAlignment="1">
      <alignment horizontal="left" vertical="center" wrapText="1"/>
    </xf>
    <xf numFmtId="9" fontId="0" fillId="0" borderId="1" xfId="1" applyFont="1" applyBorder="1" applyAlignment="1">
      <alignment horizontal="center" vertical="center"/>
    </xf>
    <xf numFmtId="0" fontId="0" fillId="0" borderId="1" xfId="0" applyBorder="1" applyAlignment="1">
      <alignment horizontal="center" vertical="center"/>
    </xf>
    <xf numFmtId="0" fontId="2" fillId="0" borderId="17" xfId="0" applyFont="1" applyBorder="1" applyAlignment="1">
      <alignment horizontal="left" vertical="top"/>
    </xf>
    <xf numFmtId="0" fontId="2" fillId="0" borderId="20" xfId="0" applyFont="1" applyBorder="1" applyAlignment="1">
      <alignment horizontal="left" vertical="top"/>
    </xf>
    <xf numFmtId="0" fontId="2" fillId="0" borderId="21" xfId="0" applyFont="1" applyBorder="1" applyAlignment="1">
      <alignment horizontal="left" vertical="top"/>
    </xf>
    <xf numFmtId="0" fontId="0" fillId="3" borderId="13" xfId="0" applyFill="1" applyBorder="1" applyAlignment="1">
      <alignment horizontal="left" vertical="top" wrapText="1"/>
    </xf>
    <xf numFmtId="0" fontId="0" fillId="3" borderId="14" xfId="0" applyFill="1" applyBorder="1" applyAlignment="1">
      <alignment horizontal="left" vertical="top" wrapText="1"/>
    </xf>
    <xf numFmtId="0" fontId="0" fillId="3" borderId="18" xfId="0" applyFill="1" applyBorder="1" applyAlignment="1">
      <alignment horizontal="left" vertical="top" wrapText="1"/>
    </xf>
    <xf numFmtId="0" fontId="0" fillId="3" borderId="19" xfId="0" applyFill="1" applyBorder="1" applyAlignment="1">
      <alignment horizontal="left" vertical="top" wrapText="1"/>
    </xf>
    <xf numFmtId="0" fontId="0" fillId="3" borderId="15" xfId="0" applyFill="1" applyBorder="1" applyAlignment="1">
      <alignment horizontal="left" vertical="top" wrapText="1"/>
    </xf>
    <xf numFmtId="0" fontId="0" fillId="3" borderId="16" xfId="0" applyFill="1" applyBorder="1" applyAlignment="1">
      <alignment horizontal="left" vertical="top" wrapText="1"/>
    </xf>
    <xf numFmtId="0" fontId="8" fillId="5" borderId="1" xfId="0" applyFont="1" applyFill="1" applyBorder="1" applyAlignment="1">
      <alignment horizontal="center" vertical="center"/>
    </xf>
    <xf numFmtId="0" fontId="8" fillId="4" borderId="1"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0" fillId="3" borderId="1" xfId="0" applyFill="1" applyBorder="1" applyAlignment="1">
      <alignment horizontal="left"/>
    </xf>
    <xf numFmtId="0" fontId="0" fillId="3" borderId="1" xfId="0" applyFill="1" applyBorder="1" applyAlignment="1">
      <alignment horizontal="left" wrapText="1"/>
    </xf>
    <xf numFmtId="14" fontId="0" fillId="3" borderId="1" xfId="0" applyNumberFormat="1" applyFill="1" applyBorder="1" applyAlignment="1">
      <alignment horizontal="left"/>
    </xf>
    <xf numFmtId="0" fontId="0" fillId="3" borderId="1" xfId="0" applyFill="1" applyBorder="1" applyAlignment="1">
      <alignment horizontal="left" vertical="top" wrapText="1"/>
    </xf>
    <xf numFmtId="0" fontId="2" fillId="0" borderId="1" xfId="0" applyFont="1" applyBorder="1" applyAlignment="1">
      <alignment horizontal="left" vertical="top"/>
    </xf>
    <xf numFmtId="3" fontId="0" fillId="3" borderId="1" xfId="0" applyNumberFormat="1" applyFill="1" applyBorder="1" applyAlignment="1">
      <alignment horizontal="center"/>
    </xf>
    <xf numFmtId="3" fontId="0" fillId="3" borderId="1" xfId="0" applyNumberFormat="1" applyFill="1" applyBorder="1" applyAlignment="1">
      <alignment horizontal="left"/>
    </xf>
    <xf numFmtId="0" fontId="0" fillId="3" borderId="10" xfId="0" applyFill="1" applyBorder="1" applyAlignment="1">
      <alignment horizontal="left"/>
    </xf>
    <xf numFmtId="0" fontId="0" fillId="3" borderId="11" xfId="0" applyFill="1" applyBorder="1" applyAlignment="1">
      <alignment horizontal="left"/>
    </xf>
    <xf numFmtId="0" fontId="8" fillId="5" borderId="1" xfId="0" applyFont="1" applyFill="1" applyBorder="1" applyAlignment="1">
      <alignment horizontal="center" vertical="center" wrapText="1"/>
    </xf>
    <xf numFmtId="0" fontId="21" fillId="4" borderId="0" xfId="0" applyFont="1" applyFill="1" applyAlignment="1">
      <alignment horizontal="center" vertical="center" wrapText="1"/>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7"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9"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385623"/>
      <color rgb="FFC45911"/>
      <color rgb="FFFFFF99"/>
      <color rgb="FF0563C1"/>
      <color rgb="FFDEE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'Template - Median'!$B$14</c:f>
          <c:strCache>
            <c:ptCount val="1"/>
            <c:pt idx="0">
              <c:v>Monthly Measure Summary Trends for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'Template - Median'!$E$15</c:f>
              <c:strCache>
                <c:ptCount val="1"/>
                <c:pt idx="0">
                  <c:v>Median</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'Template - Median'!$B$16:$B$51</c15:sqref>
                  </c15:fullRef>
                </c:ext>
              </c:extLst>
              <c:f>'Template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'Template - Median'!$E$16:$E$51</c15:sqref>
                  </c15:fullRef>
                </c:ext>
              </c:extLst>
              <c:f>'Template - Median'!$E$16:$E$27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'Template - Median'!$B$16:$B$51</c15:sqref>
                  </c15:fullRef>
                </c:ext>
              </c:extLst>
              <c:f>'Template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'Template - Median'!$F$16:$F$51</c15:sqref>
                  </c15:fullRef>
                </c:ext>
              </c:extLst>
              <c:f>'Template - Median'!$F$16:$F$27</c:f>
              <c:numCache>
                <c:formatCode>0.00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20914136"/>
        <c:axId val="120923736"/>
      </c:lineChart>
      <c:dateAx>
        <c:axId val="120914136"/>
        <c:scaling>
          <c:orientation val="minMax"/>
        </c:scaling>
        <c:delete val="0"/>
        <c:axPos val="b"/>
        <c:title>
          <c:tx>
            <c:strRef>
              <c:f>'Template - Median'!$B$15</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0923736"/>
        <c:crosses val="autoZero"/>
        <c:auto val="1"/>
        <c:lblOffset val="100"/>
        <c:baseTimeUnit val="months"/>
        <c:majorUnit val="3"/>
        <c:majorTimeUnit val="months"/>
      </c:dateAx>
      <c:valAx>
        <c:axId val="1209237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Median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0914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'OP-18 - Median'!$B$14</c:f>
          <c:strCache>
            <c:ptCount val="1"/>
            <c:pt idx="0">
              <c:v>Monthly Measure Summary Trends for OP-18: Median Time from ED Arrival to ED Departure for Discharged ED Patients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'OP-18 - Median'!$E$15</c:f>
              <c:strCache>
                <c:ptCount val="1"/>
                <c:pt idx="0">
                  <c:v>Median</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'OP-18 - Median'!$B$16:$B$51</c15:sqref>
                  </c15:fullRef>
                </c:ext>
              </c:extLst>
              <c:f>'OP-18 -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'OP-18 - Median'!$E$16:$E$51</c15:sqref>
                  </c15:fullRef>
                </c:ext>
              </c:extLst>
              <c:f>'OP-18 - Median'!$E$16:$E$27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'OP-18 - Median'!$B$16:$B$51</c15:sqref>
                  </c15:fullRef>
                </c:ext>
              </c:extLst>
              <c:f>'OP-18 -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'OP-18 - Median'!$F$16:$F$51</c15:sqref>
                  </c15:fullRef>
                </c:ext>
              </c:extLst>
              <c:f>'OP-18 - Median'!$F$16:$F$27</c:f>
              <c:numCache>
                <c:formatCode>0.00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21911032"/>
        <c:axId val="121910640"/>
      </c:lineChart>
      <c:dateAx>
        <c:axId val="121911032"/>
        <c:scaling>
          <c:orientation val="minMax"/>
        </c:scaling>
        <c:delete val="0"/>
        <c:axPos val="b"/>
        <c:title>
          <c:tx>
            <c:strRef>
              <c:f>'OP-18 - Median'!$B$15</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1910640"/>
        <c:crosses val="autoZero"/>
        <c:auto val="1"/>
        <c:lblOffset val="100"/>
        <c:baseTimeUnit val="months"/>
        <c:majorUnit val="3"/>
        <c:majorTimeUnit val="months"/>
      </c:dateAx>
      <c:valAx>
        <c:axId val="1219106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Median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1911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'OP-20 - Median'!$B$14</c:f>
          <c:strCache>
            <c:ptCount val="1"/>
            <c:pt idx="0">
              <c:v>Monthly Measure Summary Trends for OP-20: Door to Diagnostic Evaluation by a Qualified Medical Professional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'OP-20 - Median'!$E$15</c:f>
              <c:strCache>
                <c:ptCount val="1"/>
                <c:pt idx="0">
                  <c:v>Median</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'OP-20 - Median'!$B$16:$B$51</c15:sqref>
                  </c15:fullRef>
                </c:ext>
              </c:extLst>
              <c:f>'OP-20 -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'OP-20 - Median'!$E$16:$E$51</c15:sqref>
                  </c15:fullRef>
                </c:ext>
              </c:extLst>
              <c:f>'OP-20 - Median'!$E$16:$E$27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'OP-20 - Median'!$B$16:$B$51</c15:sqref>
                  </c15:fullRef>
                </c:ext>
              </c:extLst>
              <c:f>'OP-20 -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'OP-20 - Median'!$F$16:$F$51</c15:sqref>
                  </c15:fullRef>
                </c:ext>
              </c:extLst>
              <c:f>'OP-20 - Median'!$F$16:$F$27</c:f>
              <c:numCache>
                <c:formatCode>0.00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21911424"/>
        <c:axId val="242339176"/>
      </c:lineChart>
      <c:dateAx>
        <c:axId val="121911424"/>
        <c:scaling>
          <c:orientation val="minMax"/>
        </c:scaling>
        <c:delete val="0"/>
        <c:axPos val="b"/>
        <c:title>
          <c:tx>
            <c:strRef>
              <c:f>'OP-20 - Median'!$B$15</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339176"/>
        <c:crosses val="autoZero"/>
        <c:auto val="1"/>
        <c:lblOffset val="100"/>
        <c:baseTimeUnit val="months"/>
        <c:majorUnit val="3"/>
        <c:majorTimeUnit val="months"/>
      </c:dateAx>
      <c:valAx>
        <c:axId val="2423391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Median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1911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'OP-21 - Median'!$B$14</c:f>
          <c:strCache>
            <c:ptCount val="1"/>
            <c:pt idx="0">
              <c:v>Monthly Measure Summary Trends for OP-21: Median Time to Pain Management for Long Bone Fracture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'OP-21 - Median'!$E$15</c:f>
              <c:strCache>
                <c:ptCount val="1"/>
                <c:pt idx="0">
                  <c:v>Median</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'OP-21 - Median'!$B$16:$B$51</c15:sqref>
                  </c15:fullRef>
                </c:ext>
              </c:extLst>
              <c:f>'OP-21 -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'OP-21 - Median'!$E$16:$E$51</c15:sqref>
                  </c15:fullRef>
                </c:ext>
              </c:extLst>
              <c:f>'OP-21 - Median'!$E$16:$E$27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'OP-21 - Median'!$B$16:$B$51</c15:sqref>
                  </c15:fullRef>
                </c:ext>
              </c:extLst>
              <c:f>'OP-21 -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'OP-21 - Median'!$F$16:$F$51</c15:sqref>
                  </c15:fullRef>
                </c:ext>
              </c:extLst>
              <c:f>'OP-21 - Median'!$F$16:$F$27</c:f>
              <c:numCache>
                <c:formatCode>0.00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242960000"/>
        <c:axId val="242960392"/>
      </c:lineChart>
      <c:dateAx>
        <c:axId val="242960000"/>
        <c:scaling>
          <c:orientation val="minMax"/>
        </c:scaling>
        <c:delete val="0"/>
        <c:axPos val="b"/>
        <c:title>
          <c:tx>
            <c:strRef>
              <c:f>'OP-21 - Median'!$B$15</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960392"/>
        <c:crosses val="autoZero"/>
        <c:auto val="1"/>
        <c:lblOffset val="100"/>
        <c:baseTimeUnit val="months"/>
        <c:majorUnit val="3"/>
        <c:majorTimeUnit val="months"/>
      </c:dateAx>
      <c:valAx>
        <c:axId val="242960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Median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960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'OP-22 - Percentage'!$B$14</c:f>
          <c:strCache>
            <c:ptCount val="1"/>
            <c:pt idx="0">
              <c:v>Monthly Measure Summary Trends for OP-22: Patient Left Without Being Seen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'OP-22 - Percentage'!$E$15</c:f>
              <c:strCache>
                <c:ptCount val="1"/>
                <c:pt idx="0">
                  <c:v>Percentage</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'OP-22 - Percentage'!$B$16:$B$51</c15:sqref>
                  </c15:fullRef>
                </c:ext>
              </c:extLst>
              <c:f>'OP-22 - Percentage'!$B$16:$B$27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'OP-22 - Percentage'!$E$16:$E$51</c15:sqref>
                  </c15:fullRef>
                </c:ext>
              </c:extLst>
              <c:f>'OP-22 - Percentage'!$E$16:$E$27</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'OP-22 - Percentage'!$B$16:$B$51</c15:sqref>
                  </c15:fullRef>
                </c:ext>
              </c:extLst>
              <c:f>'OP-22 - Percentage'!$B$16:$B$27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'OP-22 - Percentage'!$F$16:$F$51</c15:sqref>
                  </c15:fullRef>
                </c:ext>
              </c:extLst>
              <c:f>'OP-22 - Percentage'!$F$16:$F$27</c:f>
              <c:numCache>
                <c:formatCode>0.0%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242961176"/>
        <c:axId val="242961568"/>
      </c:lineChart>
      <c:dateAx>
        <c:axId val="242961176"/>
        <c:scaling>
          <c:orientation val="minMax"/>
        </c:scaling>
        <c:delete val="0"/>
        <c:axPos val="b"/>
        <c:title>
          <c:tx>
            <c:strRef>
              <c:f>'OP-22 - Percentage'!$B$15</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961568"/>
        <c:crosses val="autoZero"/>
        <c:auto val="1"/>
        <c:lblOffset val="100"/>
        <c:baseTimeUnit val="months"/>
        <c:majorUnit val="3"/>
        <c:majorTimeUnit val="months"/>
      </c:dateAx>
      <c:valAx>
        <c:axId val="242961568"/>
        <c:scaling>
          <c:orientation val="minMax"/>
        </c:scaling>
        <c:delete val="0"/>
        <c:axPos val="l"/>
        <c:majorGridlines>
          <c:spPr>
            <a:ln w="9525" cap="flat" cmpd="sng" algn="ctr">
              <a:solidFill>
                <a:schemeClr val="tx1">
                  <a:lumMod val="15000"/>
                  <a:lumOff val="85000"/>
                </a:schemeClr>
              </a:solidFill>
              <a:round/>
            </a:ln>
            <a:effectLst/>
          </c:spPr>
        </c:majorGridlines>
        <c:title>
          <c:tx>
            <c:strRef>
              <c:f>'OP-22 - Percentage'!$E$15</c:f>
              <c:strCache>
                <c:ptCount val="1"/>
                <c:pt idx="0">
                  <c:v>Percentage</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9611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'OP-27 - Percentage'!$B$14</c:f>
          <c:strCache>
            <c:ptCount val="1"/>
            <c:pt idx="0">
              <c:v>Monthly Measure Summary Trends for OP-27: Influenza Vaccination Coverage Among Health Care Personnel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'OP-27 - Percentage'!$E$15</c:f>
              <c:strCache>
                <c:ptCount val="1"/>
                <c:pt idx="0">
                  <c:v>Percentage</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'OP-27 - Percentage'!$B$16:$B$51</c15:sqref>
                  </c15:fullRef>
                </c:ext>
              </c:extLst>
              <c:f>'OP-27 - Percentage'!$B$16:$B$27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'OP-27 - Percentage'!$E$16:$E$51</c15:sqref>
                  </c15:fullRef>
                </c:ext>
              </c:extLst>
              <c:f>'OP-27 - Percentage'!$E$16:$E$27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'OP-27 - Percentage'!$B$16:$B$51</c15:sqref>
                  </c15:fullRef>
                </c:ext>
              </c:extLst>
              <c:f>'OP-27 - Percentage'!$B$16:$B$27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'OP-27 - Percentage'!$F$16:$F$51</c15:sqref>
                  </c15:fullRef>
                </c:ext>
              </c:extLst>
              <c:f>'OP-27 - Percentage'!$F$16:$F$27</c:f>
              <c:numCache>
                <c:formatCode>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242962352"/>
        <c:axId val="242962744"/>
      </c:lineChart>
      <c:dateAx>
        <c:axId val="242962352"/>
        <c:scaling>
          <c:orientation val="minMax"/>
        </c:scaling>
        <c:delete val="0"/>
        <c:axPos val="b"/>
        <c:title>
          <c:tx>
            <c:strRef>
              <c:f>'OP-27 - Percentage'!$B$15</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962744"/>
        <c:crosses val="autoZero"/>
        <c:auto val="1"/>
        <c:lblOffset val="100"/>
        <c:baseTimeUnit val="months"/>
        <c:majorUnit val="3"/>
        <c:majorTimeUnit val="months"/>
      </c:dateAx>
      <c:valAx>
        <c:axId val="242962744"/>
        <c:scaling>
          <c:orientation val="minMax"/>
        </c:scaling>
        <c:delete val="0"/>
        <c:axPos val="l"/>
        <c:majorGridlines>
          <c:spPr>
            <a:ln w="9525" cap="flat" cmpd="sng" algn="ctr">
              <a:solidFill>
                <a:schemeClr val="tx1">
                  <a:lumMod val="15000"/>
                  <a:lumOff val="85000"/>
                </a:schemeClr>
              </a:solidFill>
              <a:round/>
            </a:ln>
            <a:effectLst/>
          </c:spPr>
        </c:majorGridlines>
        <c:title>
          <c:tx>
            <c:strRef>
              <c:f>'OP-27 - Percentage'!$E$15</c:f>
              <c:strCache>
                <c:ptCount val="1"/>
                <c:pt idx="0">
                  <c:v>Percentage</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962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'EDTC-All - Percentage'!$B$14</c:f>
          <c:strCache>
            <c:ptCount val="1"/>
            <c:pt idx="0">
              <c:v>Monthly Measure Summary Trends for Emergency Department Transfer Communication - All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'EDTC-All - Percentage'!$E$15</c:f>
              <c:strCache>
                <c:ptCount val="1"/>
                <c:pt idx="0">
                  <c:v>Percentage</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'EDTC-All - Percentage'!$B$16:$B$51</c15:sqref>
                  </c15:fullRef>
                </c:ext>
              </c:extLst>
              <c:f>'EDTC-All - Percentage'!$B$16:$B$27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'EDTC-All - Percentage'!$E$16:$E$51</c15:sqref>
                  </c15:fullRef>
                </c:ext>
              </c:extLst>
              <c:f>'EDTC-All - Percentage'!$E$16:$E$27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'EDTC-All - Percentage'!$B$16:$B$51</c15:sqref>
                  </c15:fullRef>
                </c:ext>
              </c:extLst>
              <c:f>'EDTC-All - Percentage'!$B$16:$B$27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'EDTC-All - Percentage'!$F$16:$F$51</c15:sqref>
                  </c15:fullRef>
                </c:ext>
              </c:extLst>
              <c:f>'EDTC-All - Percentage'!$F$16:$F$27</c:f>
              <c:numCache>
                <c:formatCode>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242963528"/>
        <c:axId val="242630568"/>
      </c:lineChart>
      <c:dateAx>
        <c:axId val="242963528"/>
        <c:scaling>
          <c:orientation val="minMax"/>
        </c:scaling>
        <c:delete val="0"/>
        <c:axPos val="b"/>
        <c:title>
          <c:tx>
            <c:strRef>
              <c:f>'EDTC-All - Percentage'!$B$15</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630568"/>
        <c:crosses val="autoZero"/>
        <c:auto val="1"/>
        <c:lblOffset val="100"/>
        <c:baseTimeUnit val="months"/>
        <c:majorUnit val="3"/>
        <c:majorTimeUnit val="months"/>
      </c:dateAx>
      <c:valAx>
        <c:axId val="242630568"/>
        <c:scaling>
          <c:orientation val="minMax"/>
        </c:scaling>
        <c:delete val="0"/>
        <c:axPos val="l"/>
        <c:majorGridlines>
          <c:spPr>
            <a:ln w="9525" cap="flat" cmpd="sng" algn="ctr">
              <a:solidFill>
                <a:schemeClr val="tx1">
                  <a:lumMod val="15000"/>
                  <a:lumOff val="85000"/>
                </a:schemeClr>
              </a:solidFill>
              <a:round/>
            </a:ln>
            <a:effectLst/>
          </c:spPr>
        </c:majorGridlines>
        <c:title>
          <c:tx>
            <c:strRef>
              <c:f>'EDTC-All - Percentage'!$E$15</c:f>
              <c:strCache>
                <c:ptCount val="1"/>
                <c:pt idx="0">
                  <c:v>Percentage</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963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'IMM-2 - Percentage'!$B$14</c:f>
          <c:strCache>
            <c:ptCount val="1"/>
            <c:pt idx="0">
              <c:v>Monthly Measure Summary Trends for IMM-2: Immunization for Influenza (Inpatient)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'IMM-2 - Percentage'!$E$15</c:f>
              <c:strCache>
                <c:ptCount val="1"/>
                <c:pt idx="0">
                  <c:v>Percentage</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'IMM-2 - Percentage'!$B$16:$B$51</c15:sqref>
                  </c15:fullRef>
                </c:ext>
              </c:extLst>
              <c:f>'IMM-2 - Percentage'!$B$16:$B$27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'IMM-2 - Percentage'!$E$16:$E$51</c15:sqref>
                  </c15:fullRef>
                </c:ext>
              </c:extLst>
              <c:f>'IMM-2 - Percentage'!$E$16:$E$27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'IMM-2 - Percentage'!$B$16:$B$51</c15:sqref>
                  </c15:fullRef>
                </c:ext>
              </c:extLst>
              <c:f>'IMM-2 - Percentage'!$B$16:$B$27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'IMM-2 - Percentage'!$F$16:$F$51</c15:sqref>
                  </c15:fullRef>
                </c:ext>
              </c:extLst>
              <c:f>'IMM-2 - Percentage'!$F$16:$F$27</c:f>
              <c:numCache>
                <c:formatCode>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242631352"/>
        <c:axId val="242631744"/>
      </c:lineChart>
      <c:dateAx>
        <c:axId val="242631352"/>
        <c:scaling>
          <c:orientation val="minMax"/>
        </c:scaling>
        <c:delete val="0"/>
        <c:axPos val="b"/>
        <c:title>
          <c:tx>
            <c:strRef>
              <c:f>'IMM-2 - Percentage'!$B$15</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631744"/>
        <c:crosses val="autoZero"/>
        <c:auto val="1"/>
        <c:lblOffset val="100"/>
        <c:baseTimeUnit val="months"/>
        <c:majorUnit val="3"/>
        <c:majorTimeUnit val="months"/>
      </c:dateAx>
      <c:valAx>
        <c:axId val="242631744"/>
        <c:scaling>
          <c:orientation val="minMax"/>
        </c:scaling>
        <c:delete val="0"/>
        <c:axPos val="l"/>
        <c:majorGridlines>
          <c:spPr>
            <a:ln w="9525" cap="flat" cmpd="sng" algn="ctr">
              <a:solidFill>
                <a:schemeClr val="tx1">
                  <a:lumMod val="15000"/>
                  <a:lumOff val="85000"/>
                </a:schemeClr>
              </a:solidFill>
              <a:round/>
            </a:ln>
            <a:effectLst/>
          </c:spPr>
        </c:majorGridlines>
        <c:title>
          <c:tx>
            <c:strRef>
              <c:f>'IMM-2 - Percentage'!$E$15</c:f>
              <c:strCache>
                <c:ptCount val="1"/>
                <c:pt idx="0">
                  <c:v>Percentage</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631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'ED-1 - Median'!$B$14</c:f>
          <c:strCache>
            <c:ptCount val="1"/>
            <c:pt idx="0">
              <c:v>Monthly Measure Summary Trends for ED-1: Median Time from ED
Arrival to ED Departure for
Admitted ED Patients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'ED-1 - Median'!$E$15</c:f>
              <c:strCache>
                <c:ptCount val="1"/>
                <c:pt idx="0">
                  <c:v>Median</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'ED-1 - Median'!$B$16:$B$51</c15:sqref>
                  </c15:fullRef>
                </c:ext>
              </c:extLst>
              <c:f>'ED-1 -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'ED-1 - Median'!$E$16:$E$51</c15:sqref>
                  </c15:fullRef>
                </c:ext>
              </c:extLst>
              <c:f>'ED-1 - Median'!$E$16:$E$27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'ED-1 - Median'!$B$16:$B$51</c15:sqref>
                  </c15:fullRef>
                </c:ext>
              </c:extLst>
              <c:f>'ED-1 -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'ED-1 - Median'!$F$16:$F$51</c15:sqref>
                  </c15:fullRef>
                </c:ext>
              </c:extLst>
              <c:f>'ED-1 - Median'!$F$16:$F$27</c:f>
              <c:numCache>
                <c:formatCode>0.00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242632528"/>
        <c:axId val="242632920"/>
      </c:lineChart>
      <c:dateAx>
        <c:axId val="242632528"/>
        <c:scaling>
          <c:orientation val="minMax"/>
        </c:scaling>
        <c:delete val="0"/>
        <c:axPos val="b"/>
        <c:title>
          <c:tx>
            <c:strRef>
              <c:f>'ED-1 - Median'!$B$15</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632920"/>
        <c:crosses val="autoZero"/>
        <c:auto val="1"/>
        <c:lblOffset val="100"/>
        <c:baseTimeUnit val="months"/>
        <c:majorUnit val="3"/>
        <c:majorTimeUnit val="months"/>
      </c:dateAx>
      <c:valAx>
        <c:axId val="2426329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Median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632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'ED-2 - Median'!$B$14</c:f>
          <c:strCache>
            <c:ptCount val="1"/>
            <c:pt idx="0">
              <c:v>Monthly Measure Summary Trends for ED-2: Admit Decision Time to
ED Departure Time for
Admitted Patients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'ED-2 - Median'!$E$15</c:f>
              <c:strCache>
                <c:ptCount val="1"/>
                <c:pt idx="0">
                  <c:v>Median</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'ED-2 - Median'!$B$16:$B$51</c15:sqref>
                  </c15:fullRef>
                </c:ext>
              </c:extLst>
              <c:f>'ED-2 -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'ED-2 - Median'!$E$16:$E$51</c15:sqref>
                  </c15:fullRef>
                </c:ext>
              </c:extLst>
              <c:f>'ED-2 - Median'!$E$16:$E$27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'ED-2 - Median'!$B$16:$B$51</c15:sqref>
                  </c15:fullRef>
                </c:ext>
              </c:extLst>
              <c:f>'ED-2 -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'ED-2 - Median'!$F$16:$F$51</c15:sqref>
                  </c15:fullRef>
                </c:ext>
              </c:extLst>
              <c:f>'ED-2 - Median'!$F$16:$F$27</c:f>
              <c:numCache>
                <c:formatCode>0.00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242633704"/>
        <c:axId val="242634096"/>
      </c:lineChart>
      <c:dateAx>
        <c:axId val="242633704"/>
        <c:scaling>
          <c:orientation val="minMax"/>
        </c:scaling>
        <c:delete val="0"/>
        <c:axPos val="b"/>
        <c:title>
          <c:tx>
            <c:strRef>
              <c:f>'ED-2 - Median'!$B$15</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634096"/>
        <c:crosses val="autoZero"/>
        <c:auto val="1"/>
        <c:lblOffset val="100"/>
        <c:baseTimeUnit val="months"/>
        <c:majorUnit val="3"/>
        <c:majorTimeUnit val="months"/>
      </c:dateAx>
      <c:valAx>
        <c:axId val="242634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Median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633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'Example - Median'!$B$14</c:f>
          <c:strCache>
            <c:ptCount val="1"/>
            <c:pt idx="0">
              <c:v>Monthly Measure Summary Trends for Example Measure (Example Hospital)</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'Example - Median'!$E$15</c:f>
              <c:strCache>
                <c:ptCount val="1"/>
                <c:pt idx="0">
                  <c:v>Median</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'Example - Median'!$B$16:$B$51</c15:sqref>
                  </c15:fullRef>
                </c:ext>
              </c:extLst>
              <c:f>'Example - Median'!$B$16:$B$27</c:f>
              <c:numCache>
                <c:formatCode>[$-409]mmmm\ d\,\ yyyy;@</c:formatCode>
                <c:ptCount val="12"/>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numCache>
            </c:numRef>
          </c:cat>
          <c:val>
            <c:numRef>
              <c:extLst>
                <c:ext xmlns:c15="http://schemas.microsoft.com/office/drawing/2012/chart" uri="{02D57815-91ED-43cb-92C2-25804820EDAC}">
                  <c15:fullRef>
                    <c15:sqref>'Example - Median'!$E$16:$E$51</c15:sqref>
                  </c15:fullRef>
                </c:ext>
              </c:extLst>
              <c:f>'Example - Median'!$E$16:$E$27</c:f>
              <c:numCache>
                <c:formatCode>0.00</c:formatCode>
                <c:ptCount val="12"/>
                <c:pt idx="0">
                  <c:v>5.5</c:v>
                </c:pt>
                <c:pt idx="1">
                  <c:v>5.5</c:v>
                </c:pt>
                <c:pt idx="2">
                  <c:v>5</c:v>
                </c:pt>
                <c:pt idx="3">
                  <c:v>6.5</c:v>
                </c:pt>
                <c:pt idx="4">
                  <c:v>5.5</c:v>
                </c:pt>
                <c:pt idx="5">
                  <c:v>5</c:v>
                </c:pt>
                <c:pt idx="6">
                  <c:v>4.5</c:v>
                </c:pt>
                <c:pt idx="7">
                  <c:v>4</c:v>
                </c:pt>
                <c:pt idx="8">
                  <c:v>5.5</c:v>
                </c:pt>
                <c:pt idx="9">
                  <c:v>4.5</c:v>
                </c:pt>
                <c:pt idx="10">
                  <c:v>4</c:v>
                </c:pt>
                <c:pt idx="11">
                  <c:v>6</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'Example - Median'!$B$16:$B$51</c15:sqref>
                  </c15:fullRef>
                </c:ext>
              </c:extLst>
              <c:f>'Example - Median'!$B$16:$B$27</c:f>
              <c:numCache>
                <c:formatCode>[$-409]mmmm\ d\,\ yyyy;@</c:formatCode>
                <c:ptCount val="12"/>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numCache>
            </c:numRef>
          </c:cat>
          <c:val>
            <c:numRef>
              <c:extLst>
                <c:ext xmlns:c15="http://schemas.microsoft.com/office/drawing/2012/chart" uri="{02D57815-91ED-43cb-92C2-25804820EDAC}">
                  <c15:fullRef>
                    <c15:sqref>'Example - Median'!$F$16:$F$51</c15:sqref>
                  </c15:fullRef>
                </c:ext>
              </c:extLst>
              <c:f>'Example - Median'!$F$16:$F$27</c:f>
              <c:numCache>
                <c:formatCode>0.00</c:formatCode>
                <c:ptCount val="12"/>
                <c:pt idx="0">
                  <c:v>4</c:v>
                </c:pt>
                <c:pt idx="1">
                  <c:v>4</c:v>
                </c:pt>
                <c:pt idx="2">
                  <c:v>4</c:v>
                </c:pt>
                <c:pt idx="3">
                  <c:v>4</c:v>
                </c:pt>
                <c:pt idx="4">
                  <c:v>4</c:v>
                </c:pt>
                <c:pt idx="5">
                  <c:v>4</c:v>
                </c:pt>
                <c:pt idx="6">
                  <c:v>4</c:v>
                </c:pt>
                <c:pt idx="7">
                  <c:v>4</c:v>
                </c:pt>
                <c:pt idx="8">
                  <c:v>4</c:v>
                </c:pt>
                <c:pt idx="9">
                  <c:v>4</c:v>
                </c:pt>
                <c:pt idx="10">
                  <c:v>4</c:v>
                </c:pt>
                <c:pt idx="11">
                  <c:v>4</c:v>
                </c:pt>
              </c:numCache>
            </c:numRef>
          </c:val>
          <c:smooth val="0"/>
        </c:ser>
        <c:dLbls>
          <c:showLegendKey val="0"/>
          <c:showVal val="0"/>
          <c:showCatName val="0"/>
          <c:showSerName val="0"/>
          <c:showPercent val="0"/>
          <c:showBubbleSize val="0"/>
        </c:dLbls>
        <c:marker val="1"/>
        <c:smooth val="0"/>
        <c:axId val="121172712"/>
        <c:axId val="121185384"/>
      </c:lineChart>
      <c:dateAx>
        <c:axId val="121172712"/>
        <c:scaling>
          <c:orientation val="minMax"/>
        </c:scaling>
        <c:delete val="0"/>
        <c:axPos val="b"/>
        <c:title>
          <c:tx>
            <c:strRef>
              <c:f>'Example - Median'!$B$15</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1185384"/>
        <c:crosses val="autoZero"/>
        <c:auto val="1"/>
        <c:lblOffset val="100"/>
        <c:baseTimeUnit val="months"/>
        <c:majorUnit val="3"/>
        <c:majorTimeUnit val="months"/>
      </c:dateAx>
      <c:valAx>
        <c:axId val="121185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Median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1172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'Template - Percentage'!$B$14</c:f>
          <c:strCache>
            <c:ptCount val="1"/>
            <c:pt idx="0">
              <c:v>Monthly Measure Summary Trends for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'Template - Percentage'!$E$15</c:f>
              <c:strCache>
                <c:ptCount val="1"/>
                <c:pt idx="0">
                  <c:v>Percentage</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'Template - Percentage'!$B$16:$B$51</c15:sqref>
                  </c15:fullRef>
                </c:ext>
              </c:extLst>
              <c:f>'Template - Percentage'!$B$16:$B$27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'Template - Percentage'!$E$16:$E$51</c15:sqref>
                  </c15:fullRef>
                </c:ext>
              </c:extLst>
              <c:f>'Template - Percentage'!$E$16:$E$27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'Template - Percentage'!$B$16:$B$51</c15:sqref>
                  </c15:fullRef>
                </c:ext>
              </c:extLst>
              <c:f>'Template - Percentage'!$B$16:$B$27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'Template - Percentage'!$F$16:$F$51</c15:sqref>
                  </c15:fullRef>
                </c:ext>
              </c:extLst>
              <c:f>'Template - Percentage'!$F$16:$F$27</c:f>
              <c:numCache>
                <c:formatCode>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21665160"/>
        <c:axId val="121225480"/>
      </c:lineChart>
      <c:dateAx>
        <c:axId val="121665160"/>
        <c:scaling>
          <c:orientation val="minMax"/>
        </c:scaling>
        <c:delete val="0"/>
        <c:axPos val="b"/>
        <c:title>
          <c:tx>
            <c:strRef>
              <c:f>'Template - Percentage'!$B$15</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1225480"/>
        <c:crosses val="autoZero"/>
        <c:auto val="1"/>
        <c:lblOffset val="100"/>
        <c:baseTimeUnit val="months"/>
        <c:majorUnit val="3"/>
        <c:majorTimeUnit val="months"/>
      </c:dateAx>
      <c:valAx>
        <c:axId val="121225480"/>
        <c:scaling>
          <c:orientation val="minMax"/>
        </c:scaling>
        <c:delete val="0"/>
        <c:axPos val="l"/>
        <c:majorGridlines>
          <c:spPr>
            <a:ln w="9525" cap="flat" cmpd="sng" algn="ctr">
              <a:solidFill>
                <a:schemeClr val="tx1">
                  <a:lumMod val="15000"/>
                  <a:lumOff val="85000"/>
                </a:schemeClr>
              </a:solidFill>
              <a:round/>
            </a:ln>
            <a:effectLst/>
          </c:spPr>
        </c:majorGridlines>
        <c:title>
          <c:tx>
            <c:strRef>
              <c:f>'Template - Percentage'!$E$15</c:f>
              <c:strCache>
                <c:ptCount val="1"/>
                <c:pt idx="0">
                  <c:v>Percentage</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1665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'Template - Per 1,000'!$B$14</c:f>
          <c:strCache>
            <c:ptCount val="1"/>
            <c:pt idx="0">
              <c:v>Monthly Measure Summary Trends for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'Template - Per 1,000'!$E$15</c:f>
              <c:strCache>
                <c:ptCount val="1"/>
                <c:pt idx="0">
                  <c:v> per  </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'Template - Per 1,000'!$B$16:$B$51</c15:sqref>
                  </c15:fullRef>
                </c:ext>
              </c:extLst>
              <c:f>'Template - Per 1,000'!$B$16:$B$27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'Template - Per 1,000'!$E$16:$E$51</c15:sqref>
                  </c15:fullRef>
                </c:ext>
              </c:extLst>
              <c:f>'Template - Per 1,000'!$E$16:$E$27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'Template - Per 1,000'!$B$16:$B$51</c15:sqref>
                  </c15:fullRef>
                </c:ext>
              </c:extLst>
              <c:f>'Template - Per 1,000'!$B$16:$B$27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'Template - Per 1,000'!$F$16:$F$51</c15:sqref>
                  </c15:fullRef>
                </c:ext>
              </c:extLst>
              <c:f>'Template - Per 1,000'!$F$16:$F$27</c:f>
              <c:numCache>
                <c:formatCode>0.00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21381168"/>
        <c:axId val="121342672"/>
      </c:lineChart>
      <c:dateAx>
        <c:axId val="121381168"/>
        <c:scaling>
          <c:orientation val="minMax"/>
        </c:scaling>
        <c:delete val="0"/>
        <c:axPos val="b"/>
        <c:title>
          <c:tx>
            <c:strRef>
              <c:f>'Template - Per 1,000'!$B$15</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1342672"/>
        <c:crosses val="autoZero"/>
        <c:auto val="1"/>
        <c:lblOffset val="100"/>
        <c:baseTimeUnit val="months"/>
        <c:majorUnit val="3"/>
        <c:majorTimeUnit val="months"/>
      </c:dateAx>
      <c:valAx>
        <c:axId val="121342672"/>
        <c:scaling>
          <c:orientation val="minMax"/>
        </c:scaling>
        <c:delete val="0"/>
        <c:axPos val="l"/>
        <c:majorGridlines>
          <c:spPr>
            <a:ln w="9525" cap="flat" cmpd="sng" algn="ctr">
              <a:solidFill>
                <a:schemeClr val="tx1">
                  <a:lumMod val="15000"/>
                  <a:lumOff val="85000"/>
                </a:schemeClr>
              </a:solidFill>
              <a:round/>
            </a:ln>
            <a:effectLst/>
          </c:spPr>
        </c:majorGridlines>
        <c:title>
          <c:tx>
            <c:strRef>
              <c:f>'Template - Per 1,000'!$E$15</c:f>
              <c:strCache>
                <c:ptCount val="1"/>
                <c:pt idx="0">
                  <c:v> per  </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13811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'OP-1 - Median'!$B$14</c:f>
          <c:strCache>
            <c:ptCount val="1"/>
            <c:pt idx="0">
              <c:v>Monthly Measure Summary Trends for OP-1: Median Time to Fibrinolysis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'OP-1 - Median'!$E$15</c:f>
              <c:strCache>
                <c:ptCount val="1"/>
                <c:pt idx="0">
                  <c:v>Median</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'OP-1 - Median'!$B$16:$B$51</c15:sqref>
                  </c15:fullRef>
                </c:ext>
              </c:extLst>
              <c:f>'OP-1 -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'OP-1 - Median'!$E$16:$E$51</c15:sqref>
                  </c15:fullRef>
                </c:ext>
              </c:extLst>
              <c:f>'OP-1 - Median'!$E$16:$E$27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'OP-1 - Median'!$B$16:$B$51</c15:sqref>
                  </c15:fullRef>
                </c:ext>
              </c:extLst>
              <c:f>'OP-1 -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'OP-1 - Median'!$F$16:$F$51</c15:sqref>
                  </c15:fullRef>
                </c:ext>
              </c:extLst>
              <c:f>'OP-1 - Median'!$F$16:$F$27</c:f>
              <c:numCache>
                <c:formatCode>0.00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21911816"/>
        <c:axId val="121912208"/>
      </c:lineChart>
      <c:dateAx>
        <c:axId val="121911816"/>
        <c:scaling>
          <c:orientation val="minMax"/>
        </c:scaling>
        <c:delete val="0"/>
        <c:axPos val="b"/>
        <c:title>
          <c:tx>
            <c:strRef>
              <c:f>'OP-1 - Median'!$B$15</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1912208"/>
        <c:crosses val="autoZero"/>
        <c:auto val="1"/>
        <c:lblOffset val="100"/>
        <c:baseTimeUnit val="months"/>
        <c:majorUnit val="3"/>
        <c:majorTimeUnit val="months"/>
      </c:dateAx>
      <c:valAx>
        <c:axId val="121912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Median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1911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'OP-2 - Percentage'!$B$16</c:f>
          <c:strCache>
            <c:ptCount val="1"/>
            <c:pt idx="0">
              <c:v>Monthly Measure Summary Trends for OP-2: Fibrinolytic Therapy Received Within 30 Minutes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'OP-2 - Percentage'!$E$17</c:f>
              <c:strCache>
                <c:ptCount val="1"/>
                <c:pt idx="0">
                  <c:v>Percentage</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'OP-2 - Percentage'!$B$18:$B$53</c15:sqref>
                  </c15:fullRef>
                </c:ext>
              </c:extLst>
              <c:f>'OP-2 - Percentage'!$B$18:$B$29</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'OP-2 - Percentage'!$E$18:$E$53</c15:sqref>
                  </c15:fullRef>
                </c:ext>
              </c:extLst>
              <c:f>'OP-2 - Percentage'!$E$18:$E$29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'OP-2 - Percentage'!$B$18:$B$53</c15:sqref>
                  </c15:fullRef>
                </c:ext>
              </c:extLst>
              <c:f>'OP-2 - Percentage'!$B$18:$B$29</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'OP-2 - Percentage'!$F$18:$F$53</c15:sqref>
                  </c15:fullRef>
                </c:ext>
              </c:extLst>
              <c:f>'OP-2 - Percentage'!$F$18:$F$29</c:f>
              <c:numCache>
                <c:formatCode>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121912992"/>
        <c:axId val="121913384"/>
      </c:lineChart>
      <c:dateAx>
        <c:axId val="121912992"/>
        <c:scaling>
          <c:orientation val="minMax"/>
        </c:scaling>
        <c:delete val="0"/>
        <c:axPos val="b"/>
        <c:title>
          <c:tx>
            <c:strRef>
              <c:f>'OP-2 - Percentage'!$B$17</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1913384"/>
        <c:crosses val="autoZero"/>
        <c:auto val="1"/>
        <c:lblOffset val="100"/>
        <c:baseTimeUnit val="months"/>
        <c:majorUnit val="3"/>
        <c:majorTimeUnit val="months"/>
      </c:dateAx>
      <c:valAx>
        <c:axId val="121913384"/>
        <c:scaling>
          <c:orientation val="minMax"/>
        </c:scaling>
        <c:delete val="0"/>
        <c:axPos val="l"/>
        <c:majorGridlines>
          <c:spPr>
            <a:ln w="9525" cap="flat" cmpd="sng" algn="ctr">
              <a:solidFill>
                <a:schemeClr val="tx1">
                  <a:lumMod val="15000"/>
                  <a:lumOff val="85000"/>
                </a:schemeClr>
              </a:solidFill>
              <a:round/>
            </a:ln>
            <a:effectLst/>
          </c:spPr>
        </c:majorGridlines>
        <c:title>
          <c:tx>
            <c:strRef>
              <c:f>'OP-2 - Percentage'!$E$17</c:f>
              <c:strCache>
                <c:ptCount val="1"/>
                <c:pt idx="0">
                  <c:v>Percentage</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21912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'OP-3b - Median'!$B$14</c:f>
          <c:strCache>
            <c:ptCount val="1"/>
            <c:pt idx="0">
              <c:v>Monthly Measure Summary Trends for OP-3b: Median Time to Transfer to Another Facility for Acute Coronary Intervention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'OP-3b - Median'!$E$15</c:f>
              <c:strCache>
                <c:ptCount val="1"/>
                <c:pt idx="0">
                  <c:v>Median</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'OP-3b - Median'!$B$16:$B$51</c15:sqref>
                  </c15:fullRef>
                </c:ext>
              </c:extLst>
              <c:f>'OP-3b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'OP-3b - Median'!$E$16:$E$51</c15:sqref>
                  </c15:fullRef>
                </c:ext>
              </c:extLst>
              <c:f>'OP-3b - Median'!$E$16:$E$27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'OP-3b - Median'!$B$16:$B$51</c15:sqref>
                  </c15:fullRef>
                </c:ext>
              </c:extLst>
              <c:f>'OP-3b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'OP-3b - Median'!$F$16:$F$51</c15:sqref>
                  </c15:fullRef>
                </c:ext>
              </c:extLst>
              <c:f>'OP-3b - Median'!$F$16:$F$27</c:f>
              <c:numCache>
                <c:formatCode>0.00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242335648"/>
        <c:axId val="242336040"/>
      </c:lineChart>
      <c:dateAx>
        <c:axId val="242335648"/>
        <c:scaling>
          <c:orientation val="minMax"/>
        </c:scaling>
        <c:delete val="0"/>
        <c:axPos val="b"/>
        <c:title>
          <c:tx>
            <c:strRef>
              <c:f>'OP-3b - Median'!$B$15</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336040"/>
        <c:crosses val="autoZero"/>
        <c:auto val="1"/>
        <c:lblOffset val="100"/>
        <c:baseTimeUnit val="months"/>
        <c:majorUnit val="3"/>
        <c:majorTimeUnit val="months"/>
      </c:dateAx>
      <c:valAx>
        <c:axId val="2423360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Median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3356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'OP-4 - Percentage'!$B$16</c:f>
          <c:strCache>
            <c:ptCount val="1"/>
            <c:pt idx="0">
              <c:v>Monthly Measure Summary Trends for OP-4: Aspirin at Arrival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'OP-4 - Percentage'!$E$17</c:f>
              <c:strCache>
                <c:ptCount val="1"/>
                <c:pt idx="0">
                  <c:v>Percentage</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'OP-4 - Percentage'!$B$18:$B$53</c15:sqref>
                  </c15:fullRef>
                </c:ext>
              </c:extLst>
              <c:f>'OP-4 - Percentage'!$B$18:$B$29</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'OP-4 - Percentage'!$E$18:$E$53</c15:sqref>
                  </c15:fullRef>
                </c:ext>
              </c:extLst>
              <c:f>'OP-4 - Percentage'!$E$18:$E$29</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'OP-4 - Percentage'!$B$18:$B$53</c15:sqref>
                  </c15:fullRef>
                </c:ext>
              </c:extLst>
              <c:f>'OP-4 - Percentage'!$B$18:$B$29</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'OP-4 - Percentage'!$F$18:$F$53</c15:sqref>
                  </c15:fullRef>
                </c:ext>
              </c:extLst>
              <c:f>'OP-4 - Percentage'!$F$18:$F$29</c:f>
              <c:numCache>
                <c:formatCode>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242336824"/>
        <c:axId val="242337216"/>
      </c:lineChart>
      <c:dateAx>
        <c:axId val="242336824"/>
        <c:scaling>
          <c:orientation val="minMax"/>
        </c:scaling>
        <c:delete val="0"/>
        <c:axPos val="b"/>
        <c:title>
          <c:tx>
            <c:strRef>
              <c:f>'OP-4 - Percentage'!$B$17</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337216"/>
        <c:crosses val="autoZero"/>
        <c:auto val="1"/>
        <c:lblOffset val="100"/>
        <c:baseTimeUnit val="months"/>
        <c:majorUnit val="3"/>
        <c:majorTimeUnit val="months"/>
      </c:dateAx>
      <c:valAx>
        <c:axId val="242337216"/>
        <c:scaling>
          <c:orientation val="minMax"/>
        </c:scaling>
        <c:delete val="0"/>
        <c:axPos val="l"/>
        <c:majorGridlines>
          <c:spPr>
            <a:ln w="9525" cap="flat" cmpd="sng" algn="ctr">
              <a:solidFill>
                <a:schemeClr val="tx1">
                  <a:lumMod val="15000"/>
                  <a:lumOff val="85000"/>
                </a:schemeClr>
              </a:solidFill>
              <a:round/>
            </a:ln>
            <a:effectLst/>
          </c:spPr>
        </c:majorGridlines>
        <c:title>
          <c:tx>
            <c:strRef>
              <c:f>'OP-4 - Percentage'!$E$17</c:f>
              <c:strCache>
                <c:ptCount val="1"/>
                <c:pt idx="0">
                  <c:v>Percentage</c:v>
                </c:pt>
              </c:strCache>
            </c:strRef>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3368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'OP-5 - Median'!$B$14</c:f>
          <c:strCache>
            <c:ptCount val="1"/>
            <c:pt idx="0">
              <c:v>Monthly Measure Summary Trends for OP-5: Median Time to ECG (0)</c:v>
            </c:pt>
          </c:strCache>
        </c:strRef>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lineChart>
        <c:grouping val="standard"/>
        <c:varyColors val="0"/>
        <c:ser>
          <c:idx val="0"/>
          <c:order val="0"/>
          <c:tx>
            <c:strRef>
              <c:f>'OP-5 - Median'!$E$15</c:f>
              <c:strCache>
                <c:ptCount val="1"/>
                <c:pt idx="0">
                  <c:v>Median</c:v>
                </c:pt>
              </c:strCache>
            </c:strRef>
          </c:tx>
          <c:spPr>
            <a:ln w="34925" cap="rnd">
              <a:solidFill>
                <a:srgbClr val="0563C1"/>
              </a:solidFill>
              <a:round/>
            </a:ln>
            <a:effectLst/>
          </c:spPr>
          <c:marker>
            <c:symbol val="circle"/>
            <c:size val="9"/>
            <c:spPr>
              <a:solidFill>
                <a:srgbClr val="0563C1"/>
              </a:solidFill>
              <a:ln w="9525">
                <a:solidFill>
                  <a:srgbClr val="0563C1"/>
                </a:solidFill>
              </a:ln>
              <a:effectLst/>
            </c:spPr>
          </c:marker>
          <c:trendline>
            <c:spPr>
              <a:ln w="19050" cap="rnd">
                <a:solidFill>
                  <a:schemeClr val="accent1"/>
                </a:solidFill>
                <a:prstDash val="sysDot"/>
              </a:ln>
              <a:effectLst/>
            </c:spPr>
            <c:trendlineType val="linear"/>
            <c:dispRSqr val="0"/>
            <c:dispEq val="0"/>
          </c:trendline>
          <c:cat>
            <c:numRef>
              <c:extLst>
                <c:ext xmlns:c15="http://schemas.microsoft.com/office/drawing/2012/chart" uri="{02D57815-91ED-43cb-92C2-25804820EDAC}">
                  <c15:fullRef>
                    <c15:sqref>'OP-5 - Median'!$B$16:$B$51</c15:sqref>
                  </c15:fullRef>
                </c:ext>
              </c:extLst>
              <c:f>'OP-5 -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'OP-5 - Median'!$E$16:$E$51</c15:sqref>
                  </c15:fullRef>
                </c:ext>
              </c:extLst>
              <c:f>'OP-5 - Median'!$E$16:$E$27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ser>
          <c:idx val="1"/>
          <c:order val="1"/>
          <c:tx>
            <c:v>Goal</c:v>
          </c:tx>
          <c:spPr>
            <a:ln w="28575" cap="rnd">
              <a:solidFill>
                <a:srgbClr val="C45911"/>
              </a:solidFill>
              <a:round/>
            </a:ln>
            <a:effectLst/>
          </c:spPr>
          <c:marker>
            <c:symbol val="none"/>
          </c:marker>
          <c:cat>
            <c:numRef>
              <c:extLst>
                <c:ext xmlns:c15="http://schemas.microsoft.com/office/drawing/2012/chart" uri="{02D57815-91ED-43cb-92C2-25804820EDAC}">
                  <c15:fullRef>
                    <c15:sqref>'OP-5 - Median'!$B$16:$B$51</c15:sqref>
                  </c15:fullRef>
                </c:ext>
              </c:extLst>
              <c:f>'OP-5 - Median'!$B$16:$B$27</c:f>
              <c:numCache>
                <c:formatCode>[$-409]mmmm\ d\,\ yyyy;@</c:formatCode>
                <c:ptCount val="12"/>
                <c:pt idx="0">
                  <c:v>0</c:v>
                </c:pt>
                <c:pt idx="1">
                  <c:v>31</c:v>
                </c:pt>
                <c:pt idx="2">
                  <c:v>62</c:v>
                </c:pt>
                <c:pt idx="3">
                  <c:v>93</c:v>
                </c:pt>
                <c:pt idx="4">
                  <c:v>123</c:v>
                </c:pt>
                <c:pt idx="5">
                  <c:v>154</c:v>
                </c:pt>
                <c:pt idx="6">
                  <c:v>184</c:v>
                </c:pt>
                <c:pt idx="7">
                  <c:v>215</c:v>
                </c:pt>
                <c:pt idx="8">
                  <c:v>246</c:v>
                </c:pt>
                <c:pt idx="9">
                  <c:v>276</c:v>
                </c:pt>
                <c:pt idx="10">
                  <c:v>307</c:v>
                </c:pt>
                <c:pt idx="11">
                  <c:v>337</c:v>
                </c:pt>
              </c:numCache>
            </c:numRef>
          </c:cat>
          <c:val>
            <c:numRef>
              <c:extLst>
                <c:ext xmlns:c15="http://schemas.microsoft.com/office/drawing/2012/chart" uri="{02D57815-91ED-43cb-92C2-25804820EDAC}">
                  <c15:fullRef>
                    <c15:sqref>'OP-5 - Median'!$F$16:$F$51</c15:sqref>
                  </c15:fullRef>
                </c:ext>
              </c:extLst>
              <c:f>'OP-5 - Median'!$F$16:$F$27</c:f>
              <c:numCache>
                <c:formatCode>0.00</c:formatCode>
                <c:ptCount val="12"/>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marker val="1"/>
        <c:smooth val="0"/>
        <c:axId val="242338000"/>
        <c:axId val="242338392"/>
      </c:lineChart>
      <c:dateAx>
        <c:axId val="242338000"/>
        <c:scaling>
          <c:orientation val="minMax"/>
        </c:scaling>
        <c:delete val="0"/>
        <c:axPos val="b"/>
        <c:title>
          <c:tx>
            <c:strRef>
              <c:f>'OP-5 - Median'!$B$15</c:f>
              <c:strCache>
                <c:ptCount val="1"/>
                <c:pt idx="0">
                  <c:v>Monthly Encounters for Month Starting:</c:v>
                </c:pt>
              </c:strCache>
            </c:strRef>
          </c:tx>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409]mmmm\ d\,\ 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338392"/>
        <c:crosses val="autoZero"/>
        <c:auto val="1"/>
        <c:lblOffset val="100"/>
        <c:baseTimeUnit val="months"/>
        <c:majorUnit val="3"/>
        <c:majorTimeUnit val="months"/>
      </c:dateAx>
      <c:valAx>
        <c:axId val="2423383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Median</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423380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0</xdr:col>
      <xdr:colOff>9524</xdr:colOff>
      <xdr:row>0</xdr:row>
      <xdr:rowOff>0</xdr:rowOff>
    </xdr:from>
    <xdr:to>
      <xdr:col>2</xdr:col>
      <xdr:colOff>5202844</xdr:colOff>
      <xdr:row>6</xdr:row>
      <xdr:rowOff>85725</xdr:rowOff>
    </xdr:to>
    <xdr:pic>
      <xdr:nvPicPr>
        <xdr:cNvPr id="2" name="Picture 1" descr="Stratis Health - Rural Quality Improvement Technical Assistance "/>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0"/>
          <a:ext cx="8536595" cy="1371600"/>
        </a:xfrm>
        <a:prstGeom prst="rect">
          <a:avLst/>
        </a:prstGeom>
      </xdr:spPr>
    </xdr:pic>
    <xdr:clientData/>
  </xdr:twoCellAnchor>
  <xdr:twoCellAnchor editAs="oneCell">
    <xdr:from>
      <xdr:col>1</xdr:col>
      <xdr:colOff>523875</xdr:colOff>
      <xdr:row>13</xdr:row>
      <xdr:rowOff>9525</xdr:rowOff>
    </xdr:from>
    <xdr:to>
      <xdr:col>2</xdr:col>
      <xdr:colOff>1247330</xdr:colOff>
      <xdr:row>17</xdr:row>
      <xdr:rowOff>114192</xdr:rowOff>
    </xdr:to>
    <xdr:pic>
      <xdr:nvPicPr>
        <xdr:cNvPr id="3" name="Picture 2"/>
        <xdr:cNvPicPr>
          <a:picLocks noChangeAspect="1"/>
        </xdr:cNvPicPr>
      </xdr:nvPicPr>
      <xdr:blipFill>
        <a:blip xmlns:r="http://schemas.openxmlformats.org/officeDocument/2006/relationships" r:embed="rId2"/>
        <a:stretch>
          <a:fillRect/>
        </a:stretch>
      </xdr:blipFill>
      <xdr:spPr>
        <a:xfrm>
          <a:off x="800100" y="2238375"/>
          <a:ext cx="3561905" cy="86666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38</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38</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38</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38</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38</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38</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10</xdr:col>
      <xdr:colOff>323849</xdr:colOff>
      <xdr:row>1</xdr:row>
      <xdr:rowOff>4760</xdr:rowOff>
    </xdr:from>
    <xdr:to>
      <xdr:col>25</xdr:col>
      <xdr:colOff>400050</xdr:colOff>
      <xdr:row>38</xdr:row>
      <xdr:rowOff>47624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38</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38</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38</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38</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38</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38</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38</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38</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40</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38</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323849</xdr:colOff>
      <xdr:row>1</xdr:row>
      <xdr:rowOff>4761</xdr:rowOff>
    </xdr:from>
    <xdr:to>
      <xdr:col>24</xdr:col>
      <xdr:colOff>428624</xdr:colOff>
      <xdr:row>40</xdr:row>
      <xdr:rowOff>28574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C61"/>
  <sheetViews>
    <sheetView showGridLines="0" tabSelected="1" view="pageLayout" zoomScaleNormal="100" workbookViewId="0">
      <selection activeCell="B19" sqref="B19:C19"/>
    </sheetView>
  </sheetViews>
  <sheetFormatPr defaultColWidth="9.140625" defaultRowHeight="14.25" x14ac:dyDescent="0.2"/>
  <cols>
    <col min="1" max="1" width="4.140625" style="8" customWidth="1"/>
    <col min="2" max="2" width="42.5703125" style="9" bestFit="1" customWidth="1"/>
    <col min="3" max="3" width="78.7109375" style="7" customWidth="1"/>
    <col min="4" max="16384" width="9.140625" style="8"/>
  </cols>
  <sheetData>
    <row r="1" spans="1:3" x14ac:dyDescent="0.2">
      <c r="A1" s="33"/>
      <c r="B1" s="34"/>
      <c r="C1" s="35"/>
    </row>
    <row r="2" spans="1:3" x14ac:dyDescent="0.2">
      <c r="A2" s="33"/>
      <c r="B2" s="34"/>
      <c r="C2" s="35"/>
    </row>
    <row r="3" spans="1:3" ht="18" customHeight="1" x14ac:dyDescent="0.2">
      <c r="A3" s="33"/>
      <c r="B3" s="34"/>
      <c r="C3" s="35"/>
    </row>
    <row r="4" spans="1:3" ht="16.5" customHeight="1" x14ac:dyDescent="0.2">
      <c r="A4" s="33"/>
      <c r="B4" s="34"/>
      <c r="C4" s="35"/>
    </row>
    <row r="5" spans="1:3" ht="18" customHeight="1" x14ac:dyDescent="0.2">
      <c r="A5" s="33"/>
      <c r="B5" s="34"/>
      <c r="C5" s="35"/>
    </row>
    <row r="6" spans="1:3" ht="20.25" customHeight="1" x14ac:dyDescent="0.2">
      <c r="A6" s="33"/>
      <c r="B6" s="34"/>
      <c r="C6" s="35"/>
    </row>
    <row r="7" spans="1:3" ht="19.5" customHeight="1" x14ac:dyDescent="0.2">
      <c r="A7" s="74" t="s">
        <v>135</v>
      </c>
      <c r="B7" s="74"/>
      <c r="C7" s="74"/>
    </row>
    <row r="8" spans="1:3" ht="25.5" customHeight="1" x14ac:dyDescent="0.2">
      <c r="A8" s="74"/>
      <c r="B8" s="74"/>
      <c r="C8" s="74"/>
    </row>
    <row r="9" spans="1:3" ht="20.25" customHeight="1" thickBot="1" x14ac:dyDescent="0.3">
      <c r="A9" s="59"/>
      <c r="B9" s="60" t="s">
        <v>119</v>
      </c>
      <c r="C9" s="61"/>
    </row>
    <row r="10" spans="1:3" ht="11.25" customHeight="1" x14ac:dyDescent="0.2">
      <c r="A10" s="21"/>
      <c r="B10" s="21"/>
      <c r="C10" s="21"/>
    </row>
    <row r="11" spans="1:3" ht="20.25" x14ac:dyDescent="0.3">
      <c r="A11" s="75" t="s">
        <v>57</v>
      </c>
      <c r="B11" s="75"/>
      <c r="C11" s="75"/>
    </row>
    <row r="12" spans="1:3" ht="10.7" customHeight="1" x14ac:dyDescent="0.2">
      <c r="A12" s="22"/>
      <c r="B12" s="22"/>
      <c r="C12" s="23"/>
    </row>
    <row r="13" spans="1:3" ht="15" customHeight="1" x14ac:dyDescent="0.2">
      <c r="A13" s="27"/>
      <c r="B13" s="72" t="s">
        <v>60</v>
      </c>
      <c r="C13" s="72"/>
    </row>
    <row r="14" spans="1:3" ht="15" x14ac:dyDescent="0.2">
      <c r="A14" s="27"/>
      <c r="B14" s="26"/>
      <c r="C14" s="25"/>
    </row>
    <row r="15" spans="1:3" ht="15" x14ac:dyDescent="0.2">
      <c r="A15" s="27"/>
      <c r="B15" s="26"/>
      <c r="C15" s="25"/>
    </row>
    <row r="16" spans="1:3" ht="15" x14ac:dyDescent="0.2">
      <c r="A16" s="27"/>
      <c r="B16" s="26"/>
      <c r="C16" s="25"/>
    </row>
    <row r="17" spans="1:3" ht="15" x14ac:dyDescent="0.2">
      <c r="A17" s="27"/>
      <c r="B17" s="26"/>
      <c r="C17" s="25"/>
    </row>
    <row r="18" spans="1:3" ht="12.75" customHeight="1" x14ac:dyDescent="0.2">
      <c r="A18" s="27"/>
      <c r="B18" s="24"/>
      <c r="C18" s="25"/>
    </row>
    <row r="19" spans="1:3" ht="30.75" customHeight="1" x14ac:dyDescent="0.2">
      <c r="A19" s="22"/>
      <c r="B19" s="76" t="s">
        <v>82</v>
      </c>
      <c r="C19" s="76"/>
    </row>
    <row r="20" spans="1:3" ht="14.25" customHeight="1" x14ac:dyDescent="0.2">
      <c r="A20" s="27"/>
      <c r="B20" s="76" t="s">
        <v>132</v>
      </c>
      <c r="C20" s="76"/>
    </row>
    <row r="21" spans="1:3" ht="14.25" customHeight="1" x14ac:dyDescent="0.2">
      <c r="A21" s="27"/>
      <c r="B21" s="76" t="s">
        <v>134</v>
      </c>
      <c r="C21" s="76"/>
    </row>
    <row r="22" spans="1:3" ht="14.25" customHeight="1" x14ac:dyDescent="0.2">
      <c r="A22" s="27"/>
      <c r="B22" s="76" t="s">
        <v>133</v>
      </c>
      <c r="C22" s="76"/>
    </row>
    <row r="23" spans="1:3" ht="14.25" customHeight="1" x14ac:dyDescent="0.2">
      <c r="A23" s="27"/>
      <c r="B23" s="76" t="s">
        <v>106</v>
      </c>
      <c r="C23" s="76"/>
    </row>
    <row r="24" spans="1:3" ht="10.5" customHeight="1" x14ac:dyDescent="0.2">
      <c r="A24" s="27"/>
      <c r="B24" s="26"/>
      <c r="C24" s="25"/>
    </row>
    <row r="25" spans="1:3" ht="27.75" customHeight="1" x14ac:dyDescent="0.2">
      <c r="A25" s="27"/>
      <c r="B25" s="72" t="s">
        <v>69</v>
      </c>
      <c r="C25" s="72"/>
    </row>
    <row r="26" spans="1:3" ht="9.9499999999999993" customHeight="1" x14ac:dyDescent="0.2">
      <c r="A26" s="27"/>
      <c r="B26" s="28"/>
      <c r="C26" s="28"/>
    </row>
    <row r="27" spans="1:3" ht="43.5" customHeight="1" x14ac:dyDescent="0.2">
      <c r="A27" s="27"/>
      <c r="B27" s="72" t="s">
        <v>81</v>
      </c>
      <c r="C27" s="72"/>
    </row>
    <row r="28" spans="1:3" ht="6.75" customHeight="1" x14ac:dyDescent="0.2">
      <c r="A28" s="27"/>
      <c r="B28" s="28"/>
      <c r="C28" s="28"/>
    </row>
    <row r="29" spans="1:3" ht="15" customHeight="1" x14ac:dyDescent="0.2">
      <c r="A29" s="27"/>
      <c r="B29" s="72" t="s">
        <v>61</v>
      </c>
      <c r="C29" s="72"/>
    </row>
    <row r="30" spans="1:3" ht="6.75" customHeight="1" x14ac:dyDescent="0.2">
      <c r="A30" s="27"/>
      <c r="B30" s="26"/>
      <c r="C30" s="26"/>
    </row>
    <row r="31" spans="1:3" ht="33.75" customHeight="1" x14ac:dyDescent="0.2">
      <c r="A31" s="27"/>
      <c r="B31" s="73" t="s">
        <v>121</v>
      </c>
      <c r="C31" s="73"/>
    </row>
    <row r="32" spans="1:3" ht="20.25" x14ac:dyDescent="0.3">
      <c r="A32" s="75" t="s">
        <v>22</v>
      </c>
      <c r="B32" s="75"/>
      <c r="C32" s="75"/>
    </row>
    <row r="33" spans="1:3" ht="15.75" x14ac:dyDescent="0.2">
      <c r="A33" s="30"/>
      <c r="B33" s="30" t="s">
        <v>30</v>
      </c>
      <c r="C33" s="31" t="s">
        <v>23</v>
      </c>
    </row>
    <row r="34" spans="1:3" ht="28.5" x14ac:dyDescent="0.2">
      <c r="B34" s="15" t="s">
        <v>8</v>
      </c>
      <c r="C34" s="16" t="s">
        <v>120</v>
      </c>
    </row>
    <row r="35" spans="1:3" ht="28.5" x14ac:dyDescent="0.2">
      <c r="B35" s="15" t="s">
        <v>9</v>
      </c>
      <c r="C35" s="16" t="s">
        <v>70</v>
      </c>
    </row>
    <row r="36" spans="1:3" ht="15" x14ac:dyDescent="0.2">
      <c r="B36" s="15" t="s">
        <v>3</v>
      </c>
      <c r="C36" s="16" t="s">
        <v>20</v>
      </c>
    </row>
    <row r="37" spans="1:3" ht="42.75" x14ac:dyDescent="0.2">
      <c r="B37" s="15" t="s">
        <v>6</v>
      </c>
      <c r="C37" s="16" t="s">
        <v>71</v>
      </c>
    </row>
    <row r="38" spans="1:3" ht="28.5" x14ac:dyDescent="0.2">
      <c r="B38" s="15" t="s">
        <v>19</v>
      </c>
      <c r="C38" s="16" t="s">
        <v>72</v>
      </c>
    </row>
    <row r="39" spans="1:3" x14ac:dyDescent="0.2">
      <c r="B39" s="11"/>
      <c r="C39" s="10"/>
    </row>
    <row r="40" spans="1:3" ht="15.75" x14ac:dyDescent="0.2">
      <c r="A40" s="30"/>
      <c r="B40" s="30" t="s">
        <v>31</v>
      </c>
      <c r="C40" s="30" t="s">
        <v>23</v>
      </c>
    </row>
    <row r="41" spans="1:3" ht="30" x14ac:dyDescent="0.2">
      <c r="B41" s="15" t="s">
        <v>63</v>
      </c>
      <c r="C41" s="36" t="s">
        <v>21</v>
      </c>
    </row>
    <row r="42" spans="1:3" ht="30" x14ac:dyDescent="0.2">
      <c r="B42" s="15" t="s">
        <v>67</v>
      </c>
      <c r="C42" s="36" t="s">
        <v>64</v>
      </c>
    </row>
    <row r="43" spans="1:3" ht="30" x14ac:dyDescent="0.2">
      <c r="B43" s="15" t="s">
        <v>68</v>
      </c>
      <c r="C43" s="36" t="s">
        <v>73</v>
      </c>
    </row>
    <row r="44" spans="1:3" ht="15" x14ac:dyDescent="0.2">
      <c r="B44" s="15" t="s">
        <v>65</v>
      </c>
      <c r="C44" s="36" t="s">
        <v>74</v>
      </c>
    </row>
    <row r="45" spans="1:3" ht="28.5" x14ac:dyDescent="0.2">
      <c r="B45" s="15" t="s">
        <v>66</v>
      </c>
      <c r="C45" s="36" t="s">
        <v>75</v>
      </c>
    </row>
    <row r="46" spans="1:3" ht="42.75" x14ac:dyDescent="0.2">
      <c r="B46" s="15" t="s">
        <v>78</v>
      </c>
      <c r="C46" s="36" t="s">
        <v>79</v>
      </c>
    </row>
    <row r="47" spans="1:3" ht="57" x14ac:dyDescent="0.2">
      <c r="B47" s="15" t="s">
        <v>17</v>
      </c>
      <c r="C47" s="36" t="s">
        <v>76</v>
      </c>
    </row>
    <row r="48" spans="1:3" ht="28.5" x14ac:dyDescent="0.2">
      <c r="B48" s="15" t="s">
        <v>2</v>
      </c>
      <c r="C48" s="36" t="s">
        <v>77</v>
      </c>
    </row>
    <row r="49" spans="1:3" ht="42.75" x14ac:dyDescent="0.2">
      <c r="B49" s="15" t="s">
        <v>18</v>
      </c>
      <c r="C49" s="36" t="s">
        <v>90</v>
      </c>
    </row>
    <row r="50" spans="1:3" ht="24.75" customHeight="1" x14ac:dyDescent="0.2">
      <c r="B50" s="6"/>
    </row>
    <row r="51" spans="1:3" ht="15.75" x14ac:dyDescent="0.2">
      <c r="A51" s="30"/>
      <c r="B51" s="30" t="s">
        <v>32</v>
      </c>
      <c r="C51" s="30" t="s">
        <v>80</v>
      </c>
    </row>
    <row r="52" spans="1:3" ht="42.75" x14ac:dyDescent="0.2">
      <c r="B52" s="15" t="s">
        <v>83</v>
      </c>
      <c r="C52" s="36" t="s">
        <v>84</v>
      </c>
    </row>
    <row r="53" spans="1:3" ht="57" x14ac:dyDescent="0.2">
      <c r="B53" s="15" t="s">
        <v>24</v>
      </c>
      <c r="C53" s="36" t="s">
        <v>85</v>
      </c>
    </row>
    <row r="54" spans="1:3" ht="28.5" x14ac:dyDescent="0.2">
      <c r="B54" s="15" t="s">
        <v>59</v>
      </c>
      <c r="C54" s="36" t="s">
        <v>89</v>
      </c>
    </row>
    <row r="55" spans="1:3" ht="42.75" x14ac:dyDescent="0.2">
      <c r="B55" s="15" t="s">
        <v>25</v>
      </c>
      <c r="C55" s="36" t="s">
        <v>58</v>
      </c>
    </row>
    <row r="56" spans="1:3" ht="28.5" x14ac:dyDescent="0.2">
      <c r="B56" s="15" t="s">
        <v>29</v>
      </c>
      <c r="C56" s="36" t="s">
        <v>86</v>
      </c>
    </row>
    <row r="57" spans="1:3" ht="57" x14ac:dyDescent="0.2">
      <c r="B57" s="15" t="s">
        <v>26</v>
      </c>
      <c r="C57" s="36" t="s">
        <v>95</v>
      </c>
    </row>
    <row r="58" spans="1:3" ht="42.75" x14ac:dyDescent="0.2">
      <c r="B58" s="15" t="s">
        <v>28</v>
      </c>
      <c r="C58" s="36" t="s">
        <v>96</v>
      </c>
    </row>
    <row r="59" spans="1:3" ht="57" x14ac:dyDescent="0.2">
      <c r="B59" s="15" t="s">
        <v>27</v>
      </c>
      <c r="C59" s="36" t="s">
        <v>87</v>
      </c>
    </row>
    <row r="60" spans="1:3" ht="57" x14ac:dyDescent="0.2">
      <c r="B60" s="15" t="s">
        <v>38</v>
      </c>
      <c r="C60" s="36" t="s">
        <v>88</v>
      </c>
    </row>
    <row r="61" spans="1:3" ht="99.75" x14ac:dyDescent="0.2">
      <c r="B61" s="15" t="s">
        <v>34</v>
      </c>
      <c r="C61" s="36" t="s">
        <v>94</v>
      </c>
    </row>
  </sheetData>
  <mergeCells count="13">
    <mergeCell ref="B29:C29"/>
    <mergeCell ref="B31:C31"/>
    <mergeCell ref="A7:C8"/>
    <mergeCell ref="A32:C32"/>
    <mergeCell ref="A11:C11"/>
    <mergeCell ref="B20:C20"/>
    <mergeCell ref="B21:C21"/>
    <mergeCell ref="B13:C13"/>
    <mergeCell ref="B19:C19"/>
    <mergeCell ref="B25:C25"/>
    <mergeCell ref="B27:C27"/>
    <mergeCell ref="B23:C23"/>
    <mergeCell ref="B22:C22"/>
  </mergeCells>
  <pageMargins left="0.7" right="0.7" top="0.75" bottom="0.75" header="0.3" footer="0.3"/>
  <pageSetup scale="97" fitToHeight="0" orientation="landscape" r:id="rId1"/>
  <headerFooter>
    <oddHeader>&amp;R&amp;"Arial,Regular"&amp;10Last updated 5/14/2018</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5911"/>
  </sheetPr>
  <dimension ref="B1:J51"/>
  <sheetViews>
    <sheetView workbookViewId="0">
      <selection activeCell="A11" sqref="A11:XFD11"/>
    </sheetView>
  </sheetViews>
  <sheetFormatPr defaultRowHeight="15" x14ac:dyDescent="0.25"/>
  <cols>
    <col min="1" max="1" width="1.85546875" customWidth="1"/>
    <col min="2" max="2" width="25.140625" customWidth="1"/>
    <col min="3" max="3" width="15.85546875" customWidth="1"/>
    <col min="4" max="4" width="14.7109375"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10" ht="15.75" thickBot="1" x14ac:dyDescent="0.3"/>
    <row r="2" spans="2:10" ht="15.75" customHeight="1" x14ac:dyDescent="0.25">
      <c r="B2" s="89" t="s">
        <v>14</v>
      </c>
      <c r="C2" s="89"/>
      <c r="D2" s="89"/>
      <c r="F2" s="90" t="s">
        <v>33</v>
      </c>
      <c r="G2" s="91"/>
      <c r="H2" s="92"/>
    </row>
    <row r="3" spans="2:10" x14ac:dyDescent="0.25">
      <c r="B3" s="1" t="s">
        <v>8</v>
      </c>
      <c r="C3" s="99">
        <f>Instructions!$C$9</f>
        <v>0</v>
      </c>
      <c r="D3" s="99"/>
      <c r="F3" s="93"/>
      <c r="G3" s="94"/>
      <c r="H3" s="95"/>
    </row>
    <row r="4" spans="2:10" ht="31.5" customHeight="1" x14ac:dyDescent="0.25">
      <c r="B4" s="20" t="s">
        <v>9</v>
      </c>
      <c r="C4" s="102" t="s">
        <v>47</v>
      </c>
      <c r="D4" s="102"/>
      <c r="F4" s="93"/>
      <c r="G4" s="94"/>
      <c r="H4" s="95"/>
    </row>
    <row r="5" spans="2:10" x14ac:dyDescent="0.25">
      <c r="B5" s="1" t="s">
        <v>3</v>
      </c>
      <c r="C5" s="99" t="s">
        <v>4</v>
      </c>
      <c r="D5" s="99"/>
      <c r="F5" s="93"/>
      <c r="G5" s="94"/>
      <c r="H5" s="95"/>
    </row>
    <row r="6" spans="2:10" x14ac:dyDescent="0.25">
      <c r="B6" s="1" t="s">
        <v>6</v>
      </c>
      <c r="C6" s="101"/>
      <c r="D6" s="101"/>
      <c r="F6" s="93"/>
      <c r="G6" s="94"/>
      <c r="H6" s="95"/>
    </row>
    <row r="7" spans="2:10" ht="15.75" thickBot="1" x14ac:dyDescent="0.3">
      <c r="B7" s="1" t="s">
        <v>19</v>
      </c>
      <c r="C7" s="99" t="s">
        <v>42</v>
      </c>
      <c r="D7" s="99"/>
      <c r="F7" s="96"/>
      <c r="G7" s="97"/>
      <c r="H7" s="98"/>
    </row>
    <row r="8" spans="2:10" ht="15" customHeight="1" x14ac:dyDescent="0.25">
      <c r="B8" s="79" t="s">
        <v>44</v>
      </c>
      <c r="C8" s="82" t="s">
        <v>43</v>
      </c>
      <c r="D8" s="83"/>
      <c r="F8" s="18"/>
      <c r="G8" s="18"/>
      <c r="H8" s="18"/>
    </row>
    <row r="9" spans="2:10" x14ac:dyDescent="0.25">
      <c r="B9" s="80"/>
      <c r="C9" s="84"/>
      <c r="D9" s="85"/>
      <c r="F9" s="18"/>
      <c r="G9" s="18"/>
      <c r="H9" s="18"/>
    </row>
    <row r="10" spans="2:10" x14ac:dyDescent="0.25">
      <c r="B10" s="80"/>
      <c r="C10" s="84"/>
      <c r="D10" s="85"/>
      <c r="F10" s="18"/>
      <c r="G10" s="18"/>
      <c r="H10" s="18"/>
    </row>
    <row r="11" spans="2:10" x14ac:dyDescent="0.25">
      <c r="B11" s="80"/>
      <c r="C11" s="84"/>
      <c r="D11" s="85"/>
      <c r="F11" s="18"/>
      <c r="G11" s="18"/>
      <c r="H11" s="18"/>
    </row>
    <row r="12" spans="2:10" x14ac:dyDescent="0.25">
      <c r="B12" s="81"/>
      <c r="C12" s="86"/>
      <c r="D12" s="87"/>
      <c r="F12" s="18"/>
      <c r="G12" s="18"/>
      <c r="H12" s="18"/>
    </row>
    <row r="14" spans="2:10" ht="15.75" x14ac:dyDescent="0.25">
      <c r="B14" s="88" t="str">
        <f>C5&amp;" Measure Summary Trends for "&amp;C4&amp;" ("&amp;C3&amp;")"</f>
        <v>Monthly Measure Summary Trends for OP-5: Median Time to ECG (0)</v>
      </c>
      <c r="C14" s="88"/>
      <c r="D14" s="88"/>
      <c r="E14" s="88"/>
      <c r="F14" s="88"/>
      <c r="G14" s="88"/>
      <c r="H14" s="88"/>
    </row>
    <row r="15" spans="2:10" ht="45" x14ac:dyDescent="0.25">
      <c r="B15" s="4" t="str">
        <f>C5&amp;" Encounters for "&amp;LEFT(C5,LEN(C5)-2)&amp;" Starting:"</f>
        <v>Monthly Encounters for Month Starting:</v>
      </c>
      <c r="C15" s="5" t="s">
        <v>39</v>
      </c>
      <c r="D15" s="4" t="s">
        <v>40</v>
      </c>
      <c r="E15" s="5" t="s">
        <v>39</v>
      </c>
      <c r="F15" s="5" t="s">
        <v>17</v>
      </c>
      <c r="G15" s="5" t="s">
        <v>2</v>
      </c>
      <c r="H15" s="4" t="s">
        <v>18</v>
      </c>
      <c r="I15" s="2" t="s">
        <v>16</v>
      </c>
      <c r="J15" s="3" t="s">
        <v>15</v>
      </c>
    </row>
    <row r="16" spans="2:10" x14ac:dyDescent="0.25">
      <c r="B16" s="32">
        <f>C6</f>
        <v>0</v>
      </c>
      <c r="C16" s="13"/>
      <c r="D16" s="13"/>
      <c r="E16" s="12" t="str">
        <f>IF(D16=0,"N/A",C16)</f>
        <v>N/A</v>
      </c>
      <c r="F16" s="17"/>
      <c r="G16" s="29"/>
      <c r="H16" s="13"/>
      <c r="I16" s="77" t="e">
        <f>SUM(C16:C18)/SUM(D16:D18)</f>
        <v>#DIV/0!</v>
      </c>
      <c r="J16" s="78" t="str">
        <f>YEAR(B16)&amp; " Q" &amp; INT(MONTH(B16)/4)+1</f>
        <v>1900 Q1</v>
      </c>
    </row>
    <row r="17" spans="2:10" x14ac:dyDescent="0.25">
      <c r="B17" s="32">
        <f>DATE(YEAR(B16)+VLOOKUP($C$5,Frequency!$A$1:$D$3,4,FALSE),MONTH(B16)+VLOOKUP($C$5,Frequency!$A$1:$D$3,3,FALSE),DAY(B16)+VLOOKUP($C$5,Frequency!$A$1:$D$3,2,FALSE))</f>
        <v>31</v>
      </c>
      <c r="C17" s="13"/>
      <c r="D17" s="13"/>
      <c r="E17" s="12" t="str">
        <f t="shared" ref="E17:E51" si="0">IF(D17=0,"N/A",C17)</f>
        <v>N/A</v>
      </c>
      <c r="F17" s="17" t="str">
        <f>IF(ISBLANK($F$16)," ",$F$16)</f>
        <v xml:space="preserve"> </v>
      </c>
      <c r="G17" s="13"/>
      <c r="H17" s="13"/>
      <c r="I17" s="77"/>
      <c r="J17" s="78"/>
    </row>
    <row r="18" spans="2:10" x14ac:dyDescent="0.25">
      <c r="B18" s="32">
        <f>DATE(YEAR(B17)+VLOOKUP($C$5,Frequency!$A$1:$D$3,4,FALSE),MONTH(B17)+VLOOKUP($C$5,Frequency!$A$1:$D$3,3,FALSE),DAY(B17)+VLOOKUP($C$5,Frequency!$A$1:$D$3,2,FALSE))</f>
        <v>62</v>
      </c>
      <c r="C18" s="13"/>
      <c r="D18" s="13"/>
      <c r="E18" s="12" t="str">
        <f t="shared" si="0"/>
        <v>N/A</v>
      </c>
      <c r="F18" s="17" t="str">
        <f t="shared" ref="F18:F51" si="1">IF(ISBLANK($F$16)," ",$F$16)</f>
        <v xml:space="preserve"> </v>
      </c>
      <c r="G18" s="13"/>
      <c r="H18" s="13"/>
      <c r="I18" s="77"/>
      <c r="J18" s="78"/>
    </row>
    <row r="19" spans="2:10" x14ac:dyDescent="0.25">
      <c r="B19" s="32">
        <f>DATE(YEAR(B18)+VLOOKUP($C$5,Frequency!$A$1:$D$3,4,FALSE),MONTH(B18)+VLOOKUP($C$5,Frequency!$A$1:$D$3,3,FALSE),DAY(B18)+VLOOKUP($C$5,Frequency!$A$1:$D$3,2,FALSE))</f>
        <v>93</v>
      </c>
      <c r="C19" s="13"/>
      <c r="D19" s="13"/>
      <c r="E19" s="12" t="str">
        <f t="shared" si="0"/>
        <v>N/A</v>
      </c>
      <c r="F19" s="17" t="str">
        <f t="shared" si="1"/>
        <v xml:space="preserve"> </v>
      </c>
      <c r="G19" s="13"/>
      <c r="H19" s="13"/>
      <c r="I19" s="77" t="e">
        <f>SUM(C19:C21)/SUM(D19:D21)</f>
        <v>#DIV/0!</v>
      </c>
      <c r="J19" s="78" t="str">
        <f t="shared" ref="J19" si="2">YEAR(B19)&amp; " Q" &amp; INT(MONTH(B19)/4)+1</f>
        <v>1900 Q2</v>
      </c>
    </row>
    <row r="20" spans="2:10" x14ac:dyDescent="0.25">
      <c r="B20" s="32">
        <f>DATE(YEAR(B19)+VLOOKUP($C$5,Frequency!$A$1:$D$3,4,FALSE),MONTH(B19)+VLOOKUP($C$5,Frequency!$A$1:$D$3,3,FALSE),DAY(B19)+VLOOKUP($C$5,Frequency!$A$1:$D$3,2,FALSE))</f>
        <v>123</v>
      </c>
      <c r="C20" s="13"/>
      <c r="D20" s="13"/>
      <c r="E20" s="12" t="str">
        <f t="shared" si="0"/>
        <v>N/A</v>
      </c>
      <c r="F20" s="17" t="str">
        <f t="shared" si="1"/>
        <v xml:space="preserve"> </v>
      </c>
      <c r="G20" s="13"/>
      <c r="H20" s="13"/>
      <c r="I20" s="77"/>
      <c r="J20" s="78"/>
    </row>
    <row r="21" spans="2:10" x14ac:dyDescent="0.25">
      <c r="B21" s="32">
        <f>DATE(YEAR(B20)+VLOOKUP($C$5,Frequency!$A$1:$D$3,4,FALSE),MONTH(B20)+VLOOKUP($C$5,Frequency!$A$1:$D$3,3,FALSE),DAY(B20)+VLOOKUP($C$5,Frequency!$A$1:$D$3,2,FALSE))</f>
        <v>154</v>
      </c>
      <c r="C21" s="13"/>
      <c r="D21" s="13"/>
      <c r="E21" s="12" t="str">
        <f t="shared" si="0"/>
        <v>N/A</v>
      </c>
      <c r="F21" s="17" t="str">
        <f t="shared" si="1"/>
        <v xml:space="preserve"> </v>
      </c>
      <c r="G21" s="13"/>
      <c r="H21" s="13"/>
      <c r="I21" s="77"/>
      <c r="J21" s="78"/>
    </row>
    <row r="22" spans="2:10" x14ac:dyDescent="0.25">
      <c r="B22" s="32">
        <f>DATE(YEAR(B21)+VLOOKUP($C$5,Frequency!$A$1:$D$3,4,FALSE),MONTH(B21)+VLOOKUP($C$5,Frequency!$A$1:$D$3,3,FALSE),DAY(B21)+VLOOKUP($C$5,Frequency!$A$1:$D$3,2,FALSE))</f>
        <v>184</v>
      </c>
      <c r="C22" s="13"/>
      <c r="D22" s="13"/>
      <c r="E22" s="12" t="str">
        <f t="shared" si="0"/>
        <v>N/A</v>
      </c>
      <c r="F22" s="17" t="str">
        <f t="shared" si="1"/>
        <v xml:space="preserve"> </v>
      </c>
      <c r="G22" s="13"/>
      <c r="H22" s="13"/>
      <c r="I22" s="77" t="e">
        <f t="shared" ref="I22" si="3">SUM(C22:C24)/SUM(D22:D24)</f>
        <v>#DIV/0!</v>
      </c>
      <c r="J22" s="78" t="str">
        <f t="shared" ref="J22" si="4">YEAR(B22)&amp; " Q" &amp; INT(MONTH(B22)/4)+1</f>
        <v>1900 Q2</v>
      </c>
    </row>
    <row r="23" spans="2:10" x14ac:dyDescent="0.25">
      <c r="B23" s="32">
        <f>DATE(YEAR(B22)+VLOOKUP($C$5,Frequency!$A$1:$D$3,4,FALSE),MONTH(B22)+VLOOKUP($C$5,Frequency!$A$1:$D$3,3,FALSE),DAY(B22)+VLOOKUP($C$5,Frequency!$A$1:$D$3,2,FALSE))</f>
        <v>215</v>
      </c>
      <c r="C23" s="13"/>
      <c r="D23" s="13"/>
      <c r="E23" s="12" t="str">
        <f t="shared" si="0"/>
        <v>N/A</v>
      </c>
      <c r="F23" s="17" t="str">
        <f t="shared" si="1"/>
        <v xml:space="preserve"> </v>
      </c>
      <c r="G23" s="13"/>
      <c r="H23" s="13"/>
      <c r="I23" s="77"/>
      <c r="J23" s="78"/>
    </row>
    <row r="24" spans="2:10" x14ac:dyDescent="0.25">
      <c r="B24" s="32">
        <f>DATE(YEAR(B23)+VLOOKUP($C$5,Frequency!$A$1:$D$3,4,FALSE),MONTH(B23)+VLOOKUP($C$5,Frequency!$A$1:$D$3,3,FALSE),DAY(B23)+VLOOKUP($C$5,Frequency!$A$1:$D$3,2,FALSE))</f>
        <v>246</v>
      </c>
      <c r="C24" s="13"/>
      <c r="D24" s="13"/>
      <c r="E24" s="12" t="str">
        <f t="shared" si="0"/>
        <v>N/A</v>
      </c>
      <c r="F24" s="17" t="str">
        <f t="shared" si="1"/>
        <v xml:space="preserve"> </v>
      </c>
      <c r="G24" s="13"/>
      <c r="H24" s="13"/>
      <c r="I24" s="77"/>
      <c r="J24" s="78"/>
    </row>
    <row r="25" spans="2:10" x14ac:dyDescent="0.25">
      <c r="B25" s="32">
        <f>DATE(YEAR(B24)+VLOOKUP($C$5,Frequency!$A$1:$D$3,4,FALSE),MONTH(B24)+VLOOKUP($C$5,Frequency!$A$1:$D$3,3,FALSE),DAY(B24)+VLOOKUP($C$5,Frequency!$A$1:$D$3,2,FALSE))</f>
        <v>276</v>
      </c>
      <c r="C25" s="13"/>
      <c r="D25" s="13"/>
      <c r="E25" s="12" t="str">
        <f t="shared" si="0"/>
        <v>N/A</v>
      </c>
      <c r="F25" s="17" t="str">
        <f t="shared" si="1"/>
        <v xml:space="preserve"> </v>
      </c>
      <c r="G25" s="13"/>
      <c r="H25" s="13"/>
      <c r="I25" s="77" t="e">
        <f t="shared" ref="I25" si="5">SUM(C25:C27)/SUM(D25:D27)</f>
        <v>#DIV/0!</v>
      </c>
      <c r="J25" s="78" t="str">
        <f t="shared" ref="J25" si="6">YEAR(B25)&amp; " Q" &amp; INT(MONTH(B25)/4)+1</f>
        <v>1900 Q3</v>
      </c>
    </row>
    <row r="26" spans="2:10" x14ac:dyDescent="0.25">
      <c r="B26" s="32">
        <f>DATE(YEAR(B25)+VLOOKUP($C$5,Frequency!$A$1:$D$3,4,FALSE),MONTH(B25)+VLOOKUP($C$5,Frequency!$A$1:$D$3,3,FALSE),DAY(B25)+VLOOKUP($C$5,Frequency!$A$1:$D$3,2,FALSE))</f>
        <v>307</v>
      </c>
      <c r="C26" s="13"/>
      <c r="D26" s="13"/>
      <c r="E26" s="12" t="str">
        <f t="shared" si="0"/>
        <v>N/A</v>
      </c>
      <c r="F26" s="17" t="str">
        <f t="shared" si="1"/>
        <v xml:space="preserve"> </v>
      </c>
      <c r="G26" s="13"/>
      <c r="H26" s="13"/>
      <c r="I26" s="77"/>
      <c r="J26" s="78"/>
    </row>
    <row r="27" spans="2:10" x14ac:dyDescent="0.25">
      <c r="B27" s="32">
        <f>DATE(YEAR(B26)+VLOOKUP($C$5,Frequency!$A$1:$D$3,4,FALSE),MONTH(B26)+VLOOKUP($C$5,Frequency!$A$1:$D$3,3,FALSE),DAY(B26)+VLOOKUP($C$5,Frequency!$A$1:$D$3,2,FALSE))</f>
        <v>337</v>
      </c>
      <c r="C27" s="13"/>
      <c r="D27" s="13"/>
      <c r="E27" s="12" t="str">
        <f t="shared" si="0"/>
        <v>N/A</v>
      </c>
      <c r="F27" s="17" t="str">
        <f t="shared" si="1"/>
        <v xml:space="preserve"> </v>
      </c>
      <c r="G27" s="13"/>
      <c r="H27" s="13"/>
      <c r="I27" s="77"/>
      <c r="J27" s="78"/>
    </row>
    <row r="28" spans="2:10" x14ac:dyDescent="0.25">
      <c r="B28" s="32">
        <f>DATE(YEAR(B27)+VLOOKUP($C$5,Frequency!$A$1:$D$3,4,FALSE),MONTH(B27)+VLOOKUP($C$5,Frequency!$A$1:$D$3,3,FALSE),DAY(B27)+VLOOKUP($C$5,Frequency!$A$1:$D$3,2,FALSE))</f>
        <v>368</v>
      </c>
      <c r="C28" s="13"/>
      <c r="D28" s="13"/>
      <c r="E28" s="12" t="str">
        <f t="shared" si="0"/>
        <v>N/A</v>
      </c>
      <c r="F28" s="17" t="str">
        <f t="shared" si="1"/>
        <v xml:space="preserve"> </v>
      </c>
      <c r="G28" s="13"/>
      <c r="H28" s="13"/>
      <c r="I28" s="77" t="e">
        <f t="shared" ref="I28" si="7">SUM(C28:C30)/SUM(D28:D30)</f>
        <v>#DIV/0!</v>
      </c>
      <c r="J28" s="78" t="str">
        <f t="shared" ref="J28" si="8">YEAR(B28)&amp; " Q" &amp; INT(MONTH(B28)/4)+1</f>
        <v>1901 Q1</v>
      </c>
    </row>
    <row r="29" spans="2:10" x14ac:dyDescent="0.25">
      <c r="B29" s="32">
        <f>DATE(YEAR(B28)+VLOOKUP($C$5,Frequency!$A$1:$D$3,4,FALSE),MONTH(B28)+VLOOKUP($C$5,Frequency!$A$1:$D$3,3,FALSE),DAY(B28)+VLOOKUP($C$5,Frequency!$A$1:$D$3,2,FALSE))</f>
        <v>399</v>
      </c>
      <c r="C29" s="13"/>
      <c r="D29" s="13"/>
      <c r="E29" s="12" t="str">
        <f t="shared" si="0"/>
        <v>N/A</v>
      </c>
      <c r="F29" s="17" t="str">
        <f t="shared" si="1"/>
        <v xml:space="preserve"> </v>
      </c>
      <c r="G29" s="13"/>
      <c r="H29" s="13"/>
      <c r="I29" s="77"/>
      <c r="J29" s="78"/>
    </row>
    <row r="30" spans="2:10" x14ac:dyDescent="0.25">
      <c r="B30" s="32">
        <f>DATE(YEAR(B29)+VLOOKUP($C$5,Frequency!$A$1:$D$3,4,FALSE),MONTH(B29)+VLOOKUP($C$5,Frequency!$A$1:$D$3,3,FALSE),DAY(B29)+VLOOKUP($C$5,Frequency!$A$1:$D$3,2,FALSE))</f>
        <v>427</v>
      </c>
      <c r="C30" s="13"/>
      <c r="D30" s="13"/>
      <c r="E30" s="12" t="str">
        <f t="shared" si="0"/>
        <v>N/A</v>
      </c>
      <c r="F30" s="17" t="str">
        <f t="shared" si="1"/>
        <v xml:space="preserve"> </v>
      </c>
      <c r="G30" s="13"/>
      <c r="H30" s="13"/>
      <c r="I30" s="77"/>
      <c r="J30" s="78"/>
    </row>
    <row r="31" spans="2:10" x14ac:dyDescent="0.25">
      <c r="B31" s="32">
        <f>DATE(YEAR(B30)+VLOOKUP($C$5,Frequency!$A$1:$D$3,4,FALSE),MONTH(B30)+VLOOKUP($C$5,Frequency!$A$1:$D$3,3,FALSE),DAY(B30)+VLOOKUP($C$5,Frequency!$A$1:$D$3,2,FALSE))</f>
        <v>458</v>
      </c>
      <c r="C31" s="13"/>
      <c r="D31" s="13"/>
      <c r="E31" s="12" t="str">
        <f t="shared" si="0"/>
        <v>N/A</v>
      </c>
      <c r="F31" s="17" t="str">
        <f t="shared" si="1"/>
        <v xml:space="preserve"> </v>
      </c>
      <c r="G31" s="13"/>
      <c r="H31" s="13"/>
      <c r="I31" s="77" t="e">
        <f t="shared" ref="I31" si="9">SUM(C31:C33)/SUM(D31:D33)</f>
        <v>#DIV/0!</v>
      </c>
      <c r="J31" s="78" t="str">
        <f t="shared" ref="J31" si="10">YEAR(B31)&amp; " Q" &amp; INT(MONTH(B31)/4)+1</f>
        <v>1901 Q2</v>
      </c>
    </row>
    <row r="32" spans="2:10" x14ac:dyDescent="0.25">
      <c r="B32" s="32">
        <f>DATE(YEAR(B31)+VLOOKUP($C$5,Frequency!$A$1:$D$3,4,FALSE),MONTH(B31)+VLOOKUP($C$5,Frequency!$A$1:$D$3,3,FALSE),DAY(B31)+VLOOKUP($C$5,Frequency!$A$1:$D$3,2,FALSE))</f>
        <v>488</v>
      </c>
      <c r="C32" s="13"/>
      <c r="D32" s="13"/>
      <c r="E32" s="12" t="str">
        <f t="shared" si="0"/>
        <v>N/A</v>
      </c>
      <c r="F32" s="17" t="str">
        <f t="shared" si="1"/>
        <v xml:space="preserve"> </v>
      </c>
      <c r="G32" s="13"/>
      <c r="H32" s="13"/>
      <c r="I32" s="77"/>
      <c r="J32" s="78"/>
    </row>
    <row r="33" spans="2:10" x14ac:dyDescent="0.25">
      <c r="B33" s="32">
        <f>DATE(YEAR(B32)+VLOOKUP($C$5,Frequency!$A$1:$D$3,4,FALSE),MONTH(B32)+VLOOKUP($C$5,Frequency!$A$1:$D$3,3,FALSE),DAY(B32)+VLOOKUP($C$5,Frequency!$A$1:$D$3,2,FALSE))</f>
        <v>519</v>
      </c>
      <c r="C33" s="13"/>
      <c r="D33" s="13"/>
      <c r="E33" s="12" t="str">
        <f t="shared" si="0"/>
        <v>N/A</v>
      </c>
      <c r="F33" s="17" t="str">
        <f t="shared" si="1"/>
        <v xml:space="preserve"> </v>
      </c>
      <c r="G33" s="13"/>
      <c r="H33" s="13"/>
      <c r="I33" s="77"/>
      <c r="J33" s="78"/>
    </row>
    <row r="34" spans="2:10" x14ac:dyDescent="0.25">
      <c r="B34" s="32">
        <f>DATE(YEAR(B33)+VLOOKUP($C$5,Frequency!$A$1:$D$3,4,FALSE),MONTH(B33)+VLOOKUP($C$5,Frequency!$A$1:$D$3,3,FALSE),DAY(B33)+VLOOKUP($C$5,Frequency!$A$1:$D$3,2,FALSE))</f>
        <v>549</v>
      </c>
      <c r="C34" s="13"/>
      <c r="D34" s="13"/>
      <c r="E34" s="12" t="str">
        <f t="shared" si="0"/>
        <v>N/A</v>
      </c>
      <c r="F34" s="17" t="str">
        <f t="shared" si="1"/>
        <v xml:space="preserve"> </v>
      </c>
      <c r="G34" s="13"/>
      <c r="H34" s="13"/>
      <c r="I34" s="77" t="e">
        <f t="shared" ref="I34" si="11">SUM(C34:C36)/SUM(D34:D36)</f>
        <v>#DIV/0!</v>
      </c>
      <c r="J34" s="78" t="str">
        <f t="shared" ref="J34" si="12">YEAR(B34)&amp; " Q" &amp; INT(MONTH(B34)/4)+1</f>
        <v>1901 Q2</v>
      </c>
    </row>
    <row r="35" spans="2:10" x14ac:dyDescent="0.25">
      <c r="B35" s="32">
        <f>DATE(YEAR(B34)+VLOOKUP($C$5,Frequency!$A$1:$D$3,4,FALSE),MONTH(B34)+VLOOKUP($C$5,Frequency!$A$1:$D$3,3,FALSE),DAY(B34)+VLOOKUP($C$5,Frequency!$A$1:$D$3,2,FALSE))</f>
        <v>580</v>
      </c>
      <c r="C35" s="13"/>
      <c r="D35" s="13"/>
      <c r="E35" s="12" t="str">
        <f t="shared" si="0"/>
        <v>N/A</v>
      </c>
      <c r="F35" s="17" t="str">
        <f t="shared" si="1"/>
        <v xml:space="preserve"> </v>
      </c>
      <c r="G35" s="13"/>
      <c r="H35" s="13"/>
      <c r="I35" s="77"/>
      <c r="J35" s="78"/>
    </row>
    <row r="36" spans="2:10" x14ac:dyDescent="0.25">
      <c r="B36" s="32">
        <f>DATE(YEAR(B35)+VLOOKUP($C$5,Frequency!$A$1:$D$3,4,FALSE),MONTH(B35)+VLOOKUP($C$5,Frequency!$A$1:$D$3,3,FALSE),DAY(B35)+VLOOKUP($C$5,Frequency!$A$1:$D$3,2,FALSE))</f>
        <v>611</v>
      </c>
      <c r="C36" s="13"/>
      <c r="D36" s="13"/>
      <c r="E36" s="12" t="str">
        <f t="shared" si="0"/>
        <v>N/A</v>
      </c>
      <c r="F36" s="17" t="str">
        <f t="shared" si="1"/>
        <v xml:space="preserve"> </v>
      </c>
      <c r="G36" s="13"/>
      <c r="H36" s="13"/>
      <c r="I36" s="77"/>
      <c r="J36" s="78"/>
    </row>
    <row r="37" spans="2:10" x14ac:dyDescent="0.25">
      <c r="B37" s="32">
        <f>DATE(YEAR(B36)+VLOOKUP($C$5,Frequency!$A$1:$D$3,4,FALSE),MONTH(B36)+VLOOKUP($C$5,Frequency!$A$1:$D$3,3,FALSE),DAY(B36)+VLOOKUP($C$5,Frequency!$A$1:$D$3,2,FALSE))</f>
        <v>641</v>
      </c>
      <c r="C37" s="13"/>
      <c r="D37" s="13"/>
      <c r="E37" s="12" t="str">
        <f t="shared" si="0"/>
        <v>N/A</v>
      </c>
      <c r="F37" s="17" t="str">
        <f t="shared" si="1"/>
        <v xml:space="preserve"> </v>
      </c>
      <c r="G37" s="13"/>
      <c r="H37" s="13"/>
      <c r="I37" s="77" t="e">
        <f t="shared" ref="I37" si="13">SUM(C37:C39)/SUM(D37:D39)</f>
        <v>#DIV/0!</v>
      </c>
      <c r="J37" s="78" t="str">
        <f t="shared" ref="J37" si="14">YEAR(B37)&amp; " Q" &amp; INT(MONTH(B37)/4)+1</f>
        <v>1901 Q3</v>
      </c>
    </row>
    <row r="38" spans="2:10" x14ac:dyDescent="0.25">
      <c r="B38" s="32">
        <f>DATE(YEAR(B37)+VLOOKUP($C$5,Frequency!$A$1:$D$3,4,FALSE),MONTH(B37)+VLOOKUP($C$5,Frequency!$A$1:$D$3,3,FALSE),DAY(B37)+VLOOKUP($C$5,Frequency!$A$1:$D$3,2,FALSE))</f>
        <v>672</v>
      </c>
      <c r="C38" s="13"/>
      <c r="D38" s="13"/>
      <c r="E38" s="12" t="str">
        <f t="shared" si="0"/>
        <v>N/A</v>
      </c>
      <c r="F38" s="17" t="str">
        <f t="shared" si="1"/>
        <v xml:space="preserve"> </v>
      </c>
      <c r="G38" s="13"/>
      <c r="H38" s="13"/>
      <c r="I38" s="77"/>
      <c r="J38" s="78"/>
    </row>
    <row r="39" spans="2:10" x14ac:dyDescent="0.25">
      <c r="B39" s="32">
        <f>DATE(YEAR(B38)+VLOOKUP($C$5,Frequency!$A$1:$D$3,4,FALSE),MONTH(B38)+VLOOKUP($C$5,Frequency!$A$1:$D$3,3,FALSE),DAY(B38)+VLOOKUP($C$5,Frequency!$A$1:$D$3,2,FALSE))</f>
        <v>702</v>
      </c>
      <c r="C39" s="13"/>
      <c r="D39" s="13"/>
      <c r="E39" s="12" t="str">
        <f t="shared" si="0"/>
        <v>N/A</v>
      </c>
      <c r="F39" s="17" t="str">
        <f t="shared" si="1"/>
        <v xml:space="preserve"> </v>
      </c>
      <c r="G39" s="13"/>
      <c r="H39" s="13"/>
      <c r="I39" s="77"/>
      <c r="J39" s="78"/>
    </row>
    <row r="40" spans="2:10" x14ac:dyDescent="0.25">
      <c r="B40" s="32">
        <f>DATE(YEAR(B39)+VLOOKUP($C$5,Frequency!$A$1:$D$3,4,FALSE),MONTH(B39)+VLOOKUP($C$5,Frequency!$A$1:$D$3,3,FALSE),DAY(B39)+VLOOKUP($C$5,Frequency!$A$1:$D$3,2,FALSE))</f>
        <v>733</v>
      </c>
      <c r="C40" s="13"/>
      <c r="D40" s="13"/>
      <c r="E40" s="12" t="str">
        <f t="shared" si="0"/>
        <v>N/A</v>
      </c>
      <c r="F40" s="17" t="str">
        <f t="shared" si="1"/>
        <v xml:space="preserve"> </v>
      </c>
      <c r="G40" s="13"/>
      <c r="H40" s="13"/>
      <c r="I40" s="77" t="e">
        <f t="shared" ref="I40" si="15">SUM(C40:C42)/SUM(D40:D42)</f>
        <v>#DIV/0!</v>
      </c>
      <c r="J40" s="78" t="str">
        <f t="shared" ref="J40" si="16">YEAR(B40)&amp; " Q" &amp; INT(MONTH(B40)/4)+1</f>
        <v>1902 Q1</v>
      </c>
    </row>
    <row r="41" spans="2:10" x14ac:dyDescent="0.25">
      <c r="B41" s="32">
        <f>DATE(YEAR(B40)+VLOOKUP($C$5,Frequency!$A$1:$D$3,4,FALSE),MONTH(B40)+VLOOKUP($C$5,Frequency!$A$1:$D$3,3,FALSE),DAY(B40)+VLOOKUP($C$5,Frequency!$A$1:$D$3,2,FALSE))</f>
        <v>764</v>
      </c>
      <c r="C41" s="13"/>
      <c r="D41" s="13"/>
      <c r="E41" s="12" t="str">
        <f t="shared" si="0"/>
        <v>N/A</v>
      </c>
      <c r="F41" s="17" t="str">
        <f t="shared" si="1"/>
        <v xml:space="preserve"> </v>
      </c>
      <c r="G41" s="13"/>
      <c r="H41" s="13"/>
      <c r="I41" s="77"/>
      <c r="J41" s="78"/>
    </row>
    <row r="42" spans="2:10" x14ac:dyDescent="0.25">
      <c r="B42" s="32">
        <f>DATE(YEAR(B41)+VLOOKUP($C$5,Frequency!$A$1:$D$3,4,FALSE),MONTH(B41)+VLOOKUP($C$5,Frequency!$A$1:$D$3,3,FALSE),DAY(B41)+VLOOKUP($C$5,Frequency!$A$1:$D$3,2,FALSE))</f>
        <v>792</v>
      </c>
      <c r="C42" s="13"/>
      <c r="D42" s="13"/>
      <c r="E42" s="12" t="str">
        <f t="shared" si="0"/>
        <v>N/A</v>
      </c>
      <c r="F42" s="17" t="str">
        <f t="shared" si="1"/>
        <v xml:space="preserve"> </v>
      </c>
      <c r="G42" s="13"/>
      <c r="H42" s="13"/>
      <c r="I42" s="77"/>
      <c r="J42" s="78"/>
    </row>
    <row r="43" spans="2:10" x14ac:dyDescent="0.25">
      <c r="B43" s="32">
        <f>DATE(YEAR(B42)+VLOOKUP($C$5,Frequency!$A$1:$D$3,4,FALSE),MONTH(B42)+VLOOKUP($C$5,Frequency!$A$1:$D$3,3,FALSE),DAY(B42)+VLOOKUP($C$5,Frequency!$A$1:$D$3,2,FALSE))</f>
        <v>823</v>
      </c>
      <c r="C43" s="13"/>
      <c r="D43" s="13"/>
      <c r="E43" s="12" t="str">
        <f t="shared" si="0"/>
        <v>N/A</v>
      </c>
      <c r="F43" s="17" t="str">
        <f t="shared" si="1"/>
        <v xml:space="preserve"> </v>
      </c>
      <c r="G43" s="13"/>
      <c r="H43" s="13"/>
      <c r="I43" s="77" t="e">
        <f t="shared" ref="I43" si="17">SUM(C43:C45)/SUM(D43:D45)</f>
        <v>#DIV/0!</v>
      </c>
      <c r="J43" s="78" t="str">
        <f t="shared" ref="J43" si="18">YEAR(B43)&amp; " Q" &amp; INT(MONTH(B43)/4)+1</f>
        <v>1902 Q2</v>
      </c>
    </row>
    <row r="44" spans="2:10" x14ac:dyDescent="0.25">
      <c r="B44" s="32">
        <f>DATE(YEAR(B43)+VLOOKUP($C$5,Frequency!$A$1:$D$3,4,FALSE),MONTH(B43)+VLOOKUP($C$5,Frequency!$A$1:$D$3,3,FALSE),DAY(B43)+VLOOKUP($C$5,Frequency!$A$1:$D$3,2,FALSE))</f>
        <v>853</v>
      </c>
      <c r="C44" s="13"/>
      <c r="D44" s="13"/>
      <c r="E44" s="12" t="str">
        <f t="shared" si="0"/>
        <v>N/A</v>
      </c>
      <c r="F44" s="17" t="str">
        <f t="shared" si="1"/>
        <v xml:space="preserve"> </v>
      </c>
      <c r="G44" s="13"/>
      <c r="H44" s="13"/>
      <c r="I44" s="77"/>
      <c r="J44" s="78"/>
    </row>
    <row r="45" spans="2:10" x14ac:dyDescent="0.25">
      <c r="B45" s="32">
        <f>DATE(YEAR(B44)+VLOOKUP($C$5,Frequency!$A$1:$D$3,4,FALSE),MONTH(B44)+VLOOKUP($C$5,Frequency!$A$1:$D$3,3,FALSE),DAY(B44)+VLOOKUP($C$5,Frequency!$A$1:$D$3,2,FALSE))</f>
        <v>884</v>
      </c>
      <c r="C45" s="13"/>
      <c r="D45" s="13"/>
      <c r="E45" s="12" t="str">
        <f t="shared" si="0"/>
        <v>N/A</v>
      </c>
      <c r="F45" s="17" t="str">
        <f t="shared" si="1"/>
        <v xml:space="preserve"> </v>
      </c>
      <c r="G45" s="13"/>
      <c r="H45" s="13"/>
      <c r="I45" s="77"/>
      <c r="J45" s="78"/>
    </row>
    <row r="46" spans="2:10" x14ac:dyDescent="0.25">
      <c r="B46" s="32">
        <f>DATE(YEAR(B45)+VLOOKUP($C$5,Frequency!$A$1:$D$3,4,FALSE),MONTH(B45)+VLOOKUP($C$5,Frequency!$A$1:$D$3,3,FALSE),DAY(B45)+VLOOKUP($C$5,Frequency!$A$1:$D$3,2,FALSE))</f>
        <v>914</v>
      </c>
      <c r="C46" s="13"/>
      <c r="D46" s="13"/>
      <c r="E46" s="12" t="str">
        <f t="shared" si="0"/>
        <v>N/A</v>
      </c>
      <c r="F46" s="17" t="str">
        <f t="shared" si="1"/>
        <v xml:space="preserve"> </v>
      </c>
      <c r="G46" s="13"/>
      <c r="H46" s="13"/>
      <c r="I46" s="77" t="e">
        <f t="shared" ref="I46" si="19">SUM(C46:C48)/SUM(D46:D48)</f>
        <v>#DIV/0!</v>
      </c>
      <c r="J46" s="78" t="str">
        <f t="shared" ref="J46" si="20">YEAR(B46)&amp; " Q" &amp; INT(MONTH(B46)/4)+1</f>
        <v>1902 Q2</v>
      </c>
    </row>
    <row r="47" spans="2:10" x14ac:dyDescent="0.25">
      <c r="B47" s="32">
        <f>DATE(YEAR(B46)+VLOOKUP($C$5,Frequency!$A$1:$D$3,4,FALSE),MONTH(B46)+VLOOKUP($C$5,Frequency!$A$1:$D$3,3,FALSE),DAY(B46)+VLOOKUP($C$5,Frequency!$A$1:$D$3,2,FALSE))</f>
        <v>945</v>
      </c>
      <c r="C47" s="13"/>
      <c r="D47" s="13"/>
      <c r="E47" s="12" t="str">
        <f t="shared" si="0"/>
        <v>N/A</v>
      </c>
      <c r="F47" s="17" t="str">
        <f t="shared" si="1"/>
        <v xml:space="preserve"> </v>
      </c>
      <c r="G47" s="13"/>
      <c r="H47" s="13"/>
      <c r="I47" s="77"/>
      <c r="J47" s="78"/>
    </row>
    <row r="48" spans="2:10" x14ac:dyDescent="0.25">
      <c r="B48" s="32">
        <f>DATE(YEAR(B47)+VLOOKUP($C$5,Frequency!$A$1:$D$3,4,FALSE),MONTH(B47)+VLOOKUP($C$5,Frequency!$A$1:$D$3,3,FALSE),DAY(B47)+VLOOKUP($C$5,Frequency!$A$1:$D$3,2,FALSE))</f>
        <v>976</v>
      </c>
      <c r="C48" s="13"/>
      <c r="D48" s="13"/>
      <c r="E48" s="12" t="str">
        <f t="shared" si="0"/>
        <v>N/A</v>
      </c>
      <c r="F48" s="17" t="str">
        <f t="shared" si="1"/>
        <v xml:space="preserve"> </v>
      </c>
      <c r="G48" s="13"/>
      <c r="H48" s="13"/>
      <c r="I48" s="77"/>
      <c r="J48" s="78"/>
    </row>
    <row r="49" spans="2:10" x14ac:dyDescent="0.25">
      <c r="B49" s="32">
        <f>DATE(YEAR(B48)+VLOOKUP($C$5,Frequency!$A$1:$D$3,4,FALSE),MONTH(B48)+VLOOKUP($C$5,Frequency!$A$1:$D$3,3,FALSE),DAY(B48)+VLOOKUP($C$5,Frequency!$A$1:$D$3,2,FALSE))</f>
        <v>1006</v>
      </c>
      <c r="C49" s="13"/>
      <c r="D49" s="13"/>
      <c r="E49" s="12" t="str">
        <f t="shared" si="0"/>
        <v>N/A</v>
      </c>
      <c r="F49" s="17" t="str">
        <f t="shared" si="1"/>
        <v xml:space="preserve"> </v>
      </c>
      <c r="G49" s="13"/>
      <c r="H49" s="13"/>
      <c r="I49" s="77" t="e">
        <f t="shared" ref="I49" si="21">SUM(C49:C51)/SUM(D49:D51)</f>
        <v>#DIV/0!</v>
      </c>
      <c r="J49" s="78" t="str">
        <f t="shared" ref="J49" si="22">YEAR(B49)&amp; " Q" &amp; INT(MONTH(B49)/4)+1</f>
        <v>1902 Q3</v>
      </c>
    </row>
    <row r="50" spans="2:10" x14ac:dyDescent="0.25">
      <c r="B50" s="32">
        <f>DATE(YEAR(B49)+VLOOKUP($C$5,Frequency!$A$1:$D$3,4,FALSE),MONTH(B49)+VLOOKUP($C$5,Frequency!$A$1:$D$3,3,FALSE),DAY(B49)+VLOOKUP($C$5,Frequency!$A$1:$D$3,2,FALSE))</f>
        <v>1037</v>
      </c>
      <c r="C50" s="13"/>
      <c r="D50" s="13"/>
      <c r="E50" s="12" t="str">
        <f t="shared" si="0"/>
        <v>N/A</v>
      </c>
      <c r="F50" s="17" t="str">
        <f t="shared" si="1"/>
        <v xml:space="preserve"> </v>
      </c>
      <c r="G50" s="13"/>
      <c r="H50" s="13"/>
      <c r="I50" s="77"/>
      <c r="J50" s="78"/>
    </row>
    <row r="51" spans="2:10" x14ac:dyDescent="0.25">
      <c r="B51" s="32">
        <f>DATE(YEAR(B50)+VLOOKUP($C$5,Frequency!$A$1:$D$3,4,FALSE),MONTH(B50)+VLOOKUP($C$5,Frequency!$A$1:$D$3,3,FALSE),DAY(B50)+VLOOKUP($C$5,Frequency!$A$1:$D$3,2,FALSE))</f>
        <v>1067</v>
      </c>
      <c r="C51" s="13"/>
      <c r="D51" s="13"/>
      <c r="E51" s="12" t="str">
        <f t="shared" si="0"/>
        <v>N/A</v>
      </c>
      <c r="F51" s="17" t="str">
        <f t="shared" si="1"/>
        <v xml:space="preserve"> </v>
      </c>
      <c r="G51" s="13"/>
      <c r="H51" s="13"/>
      <c r="I51" s="77"/>
      <c r="J51" s="78"/>
    </row>
  </sheetData>
  <mergeCells count="34">
    <mergeCell ref="I19:I21"/>
    <mergeCell ref="J19:J21"/>
    <mergeCell ref="B2:D2"/>
    <mergeCell ref="F2:H7"/>
    <mergeCell ref="C3:D3"/>
    <mergeCell ref="C4:D4"/>
    <mergeCell ref="C5:D5"/>
    <mergeCell ref="C6:D6"/>
    <mergeCell ref="C7:D7"/>
    <mergeCell ref="B8:B12"/>
    <mergeCell ref="C8:D12"/>
    <mergeCell ref="B14:H14"/>
    <mergeCell ref="I16:I18"/>
    <mergeCell ref="J16:J18"/>
    <mergeCell ref="I22:I24"/>
    <mergeCell ref="J22:J24"/>
    <mergeCell ref="I25:I27"/>
    <mergeCell ref="J25:J27"/>
    <mergeCell ref="I28:I30"/>
    <mergeCell ref="J28:J30"/>
    <mergeCell ref="I31:I33"/>
    <mergeCell ref="J31:J33"/>
    <mergeCell ref="I34:I36"/>
    <mergeCell ref="J34:J36"/>
    <mergeCell ref="I37:I39"/>
    <mergeCell ref="J37:J39"/>
    <mergeCell ref="I49:I51"/>
    <mergeCell ref="J49:J51"/>
    <mergeCell ref="I40:I42"/>
    <mergeCell ref="J40:J42"/>
    <mergeCell ref="I43:I45"/>
    <mergeCell ref="J43:J45"/>
    <mergeCell ref="I46:I48"/>
    <mergeCell ref="J46:J4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5911"/>
  </sheetPr>
  <dimension ref="B1:J51"/>
  <sheetViews>
    <sheetView workbookViewId="0">
      <selection activeCell="C5" sqref="C5:D5"/>
    </sheetView>
  </sheetViews>
  <sheetFormatPr defaultRowHeight="15" x14ac:dyDescent="0.25"/>
  <cols>
    <col min="1" max="1" width="1.85546875" customWidth="1"/>
    <col min="2" max="2" width="25.140625" customWidth="1"/>
    <col min="3" max="3" width="15.85546875" customWidth="1"/>
    <col min="4" max="4" width="14.7109375"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10" ht="15.75" thickBot="1" x14ac:dyDescent="0.3"/>
    <row r="2" spans="2:10" ht="15.75" customHeight="1" x14ac:dyDescent="0.25">
      <c r="B2" s="89" t="s">
        <v>14</v>
      </c>
      <c r="C2" s="89"/>
      <c r="D2" s="89"/>
      <c r="F2" s="90" t="s">
        <v>33</v>
      </c>
      <c r="G2" s="91"/>
      <c r="H2" s="92"/>
    </row>
    <row r="3" spans="2:10" x14ac:dyDescent="0.25">
      <c r="B3" s="1" t="s">
        <v>8</v>
      </c>
      <c r="C3" s="99">
        <f>Instructions!$C$9</f>
        <v>0</v>
      </c>
      <c r="D3" s="99"/>
      <c r="F3" s="93"/>
      <c r="G3" s="94"/>
      <c r="H3" s="95"/>
    </row>
    <row r="4" spans="2:10" ht="45.75" customHeight="1" x14ac:dyDescent="0.25">
      <c r="B4" s="20" t="s">
        <v>9</v>
      </c>
      <c r="C4" s="102" t="s">
        <v>124</v>
      </c>
      <c r="D4" s="102"/>
      <c r="F4" s="93"/>
      <c r="G4" s="94"/>
      <c r="H4" s="95"/>
    </row>
    <row r="5" spans="2:10" x14ac:dyDescent="0.25">
      <c r="B5" s="1" t="s">
        <v>3</v>
      </c>
      <c r="C5" s="99" t="s">
        <v>4</v>
      </c>
      <c r="D5" s="99"/>
      <c r="F5" s="93"/>
      <c r="G5" s="94"/>
      <c r="H5" s="95"/>
    </row>
    <row r="6" spans="2:10" x14ac:dyDescent="0.25">
      <c r="B6" s="1" t="s">
        <v>6</v>
      </c>
      <c r="C6" s="101"/>
      <c r="D6" s="101"/>
      <c r="F6" s="93"/>
      <c r="G6" s="94"/>
      <c r="H6" s="95"/>
    </row>
    <row r="7" spans="2:10" ht="15.75" thickBot="1" x14ac:dyDescent="0.3">
      <c r="B7" s="1" t="s">
        <v>19</v>
      </c>
      <c r="C7" s="99" t="s">
        <v>42</v>
      </c>
      <c r="D7" s="99"/>
      <c r="F7" s="96"/>
      <c r="G7" s="97"/>
      <c r="H7" s="98"/>
    </row>
    <row r="8" spans="2:10" ht="15" customHeight="1" x14ac:dyDescent="0.25">
      <c r="B8" s="79" t="s">
        <v>44</v>
      </c>
      <c r="C8" s="82" t="s">
        <v>49</v>
      </c>
      <c r="D8" s="83"/>
      <c r="F8" s="18"/>
      <c r="G8" s="18"/>
      <c r="H8" s="18"/>
    </row>
    <row r="9" spans="2:10" x14ac:dyDescent="0.25">
      <c r="B9" s="80"/>
      <c r="C9" s="84"/>
      <c r="D9" s="85"/>
      <c r="F9" s="18"/>
      <c r="G9" s="18"/>
      <c r="H9" s="18"/>
    </row>
    <row r="10" spans="2:10" x14ac:dyDescent="0.25">
      <c r="B10" s="80"/>
      <c r="C10" s="84"/>
      <c r="D10" s="85"/>
      <c r="F10" s="18"/>
      <c r="G10" s="18"/>
      <c r="H10" s="18"/>
    </row>
    <row r="11" spans="2:10" x14ac:dyDescent="0.25">
      <c r="B11" s="80"/>
      <c r="C11" s="84"/>
      <c r="D11" s="85"/>
      <c r="F11" s="18"/>
      <c r="G11" s="18"/>
      <c r="H11" s="18"/>
    </row>
    <row r="12" spans="2:10" x14ac:dyDescent="0.25">
      <c r="B12" s="81"/>
      <c r="C12" s="86"/>
      <c r="D12" s="87"/>
      <c r="F12" s="18"/>
      <c r="G12" s="18"/>
      <c r="H12" s="18"/>
    </row>
    <row r="14" spans="2:10" ht="33" customHeight="1" x14ac:dyDescent="0.25">
      <c r="B14" s="108" t="str">
        <f>C5&amp;" Measure Summary Trends for "&amp;C4&amp;" ("&amp;C3&amp;")"</f>
        <v>Monthly Measure Summary Trends for OP-18: Median Time from ED Arrival to ED Departure for Discharged ED Patients (0)</v>
      </c>
      <c r="C14" s="108"/>
      <c r="D14" s="108"/>
      <c r="E14" s="108"/>
      <c r="F14" s="108"/>
      <c r="G14" s="108"/>
      <c r="H14" s="108"/>
    </row>
    <row r="15" spans="2:10" ht="45" x14ac:dyDescent="0.25">
      <c r="B15" s="4" t="str">
        <f>C5&amp;" Encounters for "&amp;LEFT(C5,LEN(C5)-2)&amp;" Starting:"</f>
        <v>Monthly Encounters for Month Starting:</v>
      </c>
      <c r="C15" s="5" t="s">
        <v>39</v>
      </c>
      <c r="D15" s="4" t="s">
        <v>40</v>
      </c>
      <c r="E15" s="5" t="s">
        <v>39</v>
      </c>
      <c r="F15" s="5" t="s">
        <v>17</v>
      </c>
      <c r="G15" s="5" t="s">
        <v>2</v>
      </c>
      <c r="H15" s="4" t="s">
        <v>18</v>
      </c>
      <c r="I15" s="2" t="s">
        <v>16</v>
      </c>
      <c r="J15" s="3" t="s">
        <v>15</v>
      </c>
    </row>
    <row r="16" spans="2:10" x14ac:dyDescent="0.25">
      <c r="B16" s="32">
        <f>C6</f>
        <v>0</v>
      </c>
      <c r="C16" s="13"/>
      <c r="D16" s="13"/>
      <c r="E16" s="12" t="str">
        <f>IF(D16=0,"N/A",C16)</f>
        <v>N/A</v>
      </c>
      <c r="F16" s="17"/>
      <c r="G16" s="29"/>
      <c r="H16" s="13"/>
      <c r="I16" s="77" t="e">
        <f>SUM(C16:C18)/SUM(D16:D18)</f>
        <v>#DIV/0!</v>
      </c>
      <c r="J16" s="78" t="str">
        <f>YEAR(B16)&amp; " Q" &amp; INT(MONTH(B16)/4)+1</f>
        <v>1900 Q1</v>
      </c>
    </row>
    <row r="17" spans="2:10" x14ac:dyDescent="0.25">
      <c r="B17" s="32">
        <f>DATE(YEAR(B16)+VLOOKUP($C$5,Frequency!$A$1:$D$3,4,FALSE),MONTH(B16)+VLOOKUP($C$5,Frequency!$A$1:$D$3,3,FALSE),DAY(B16)+VLOOKUP($C$5,Frequency!$A$1:$D$3,2,FALSE))</f>
        <v>31</v>
      </c>
      <c r="C17" s="13"/>
      <c r="D17" s="13"/>
      <c r="E17" s="12" t="str">
        <f t="shared" ref="E17:E51" si="0">IF(D17=0,"N/A",C17)</f>
        <v>N/A</v>
      </c>
      <c r="F17" s="17" t="str">
        <f>IF(ISBLANK($F$16)," ",$F$16)</f>
        <v xml:space="preserve"> </v>
      </c>
      <c r="G17" s="13"/>
      <c r="H17" s="13"/>
      <c r="I17" s="77"/>
      <c r="J17" s="78"/>
    </row>
    <row r="18" spans="2:10" x14ac:dyDescent="0.25">
      <c r="B18" s="32">
        <f>DATE(YEAR(B17)+VLOOKUP($C$5,Frequency!$A$1:$D$3,4,FALSE),MONTH(B17)+VLOOKUP($C$5,Frequency!$A$1:$D$3,3,FALSE),DAY(B17)+VLOOKUP($C$5,Frequency!$A$1:$D$3,2,FALSE))</f>
        <v>62</v>
      </c>
      <c r="C18" s="13"/>
      <c r="D18" s="13"/>
      <c r="E18" s="12" t="str">
        <f t="shared" si="0"/>
        <v>N/A</v>
      </c>
      <c r="F18" s="17" t="str">
        <f t="shared" ref="F18:F51" si="1">IF(ISBLANK($F$16)," ",$F$16)</f>
        <v xml:space="preserve"> </v>
      </c>
      <c r="G18" s="13"/>
      <c r="H18" s="13"/>
      <c r="I18" s="77"/>
      <c r="J18" s="78"/>
    </row>
    <row r="19" spans="2:10" x14ac:dyDescent="0.25">
      <c r="B19" s="32">
        <f>DATE(YEAR(B18)+VLOOKUP($C$5,Frequency!$A$1:$D$3,4,FALSE),MONTH(B18)+VLOOKUP($C$5,Frequency!$A$1:$D$3,3,FALSE),DAY(B18)+VLOOKUP($C$5,Frequency!$A$1:$D$3,2,FALSE))</f>
        <v>93</v>
      </c>
      <c r="C19" s="13"/>
      <c r="D19" s="13"/>
      <c r="E19" s="12" t="str">
        <f t="shared" si="0"/>
        <v>N/A</v>
      </c>
      <c r="F19" s="17" t="str">
        <f t="shared" si="1"/>
        <v xml:space="preserve"> </v>
      </c>
      <c r="G19" s="13"/>
      <c r="H19" s="13"/>
      <c r="I19" s="77" t="e">
        <f>SUM(C19:C21)/SUM(D19:D21)</f>
        <v>#DIV/0!</v>
      </c>
      <c r="J19" s="78" t="str">
        <f t="shared" ref="J19" si="2">YEAR(B19)&amp; " Q" &amp; INT(MONTH(B19)/4)+1</f>
        <v>1900 Q2</v>
      </c>
    </row>
    <row r="20" spans="2:10" x14ac:dyDescent="0.25">
      <c r="B20" s="32">
        <f>DATE(YEAR(B19)+VLOOKUP($C$5,Frequency!$A$1:$D$3,4,FALSE),MONTH(B19)+VLOOKUP($C$5,Frequency!$A$1:$D$3,3,FALSE),DAY(B19)+VLOOKUP($C$5,Frequency!$A$1:$D$3,2,FALSE))</f>
        <v>123</v>
      </c>
      <c r="C20" s="13"/>
      <c r="D20" s="13"/>
      <c r="E20" s="12" t="str">
        <f t="shared" si="0"/>
        <v>N/A</v>
      </c>
      <c r="F20" s="17" t="str">
        <f t="shared" si="1"/>
        <v xml:space="preserve"> </v>
      </c>
      <c r="G20" s="13"/>
      <c r="H20" s="13"/>
      <c r="I20" s="77"/>
      <c r="J20" s="78"/>
    </row>
    <row r="21" spans="2:10" x14ac:dyDescent="0.25">
      <c r="B21" s="32">
        <f>DATE(YEAR(B20)+VLOOKUP($C$5,Frequency!$A$1:$D$3,4,FALSE),MONTH(B20)+VLOOKUP($C$5,Frequency!$A$1:$D$3,3,FALSE),DAY(B20)+VLOOKUP($C$5,Frequency!$A$1:$D$3,2,FALSE))</f>
        <v>154</v>
      </c>
      <c r="C21" s="13"/>
      <c r="D21" s="13"/>
      <c r="E21" s="12" t="str">
        <f t="shared" si="0"/>
        <v>N/A</v>
      </c>
      <c r="F21" s="17" t="str">
        <f t="shared" si="1"/>
        <v xml:space="preserve"> </v>
      </c>
      <c r="G21" s="13"/>
      <c r="H21" s="13"/>
      <c r="I21" s="77"/>
      <c r="J21" s="78"/>
    </row>
    <row r="22" spans="2:10" x14ac:dyDescent="0.25">
      <c r="B22" s="32">
        <f>DATE(YEAR(B21)+VLOOKUP($C$5,Frequency!$A$1:$D$3,4,FALSE),MONTH(B21)+VLOOKUP($C$5,Frequency!$A$1:$D$3,3,FALSE),DAY(B21)+VLOOKUP($C$5,Frequency!$A$1:$D$3,2,FALSE))</f>
        <v>184</v>
      </c>
      <c r="C22" s="13"/>
      <c r="D22" s="13"/>
      <c r="E22" s="12" t="str">
        <f t="shared" si="0"/>
        <v>N/A</v>
      </c>
      <c r="F22" s="17" t="str">
        <f t="shared" si="1"/>
        <v xml:space="preserve"> </v>
      </c>
      <c r="G22" s="13"/>
      <c r="H22" s="13"/>
      <c r="I22" s="77" t="e">
        <f t="shared" ref="I22" si="3">SUM(C22:C24)/SUM(D22:D24)</f>
        <v>#DIV/0!</v>
      </c>
      <c r="J22" s="78" t="str">
        <f t="shared" ref="J22" si="4">YEAR(B22)&amp; " Q" &amp; INT(MONTH(B22)/4)+1</f>
        <v>1900 Q2</v>
      </c>
    </row>
    <row r="23" spans="2:10" x14ac:dyDescent="0.25">
      <c r="B23" s="32">
        <f>DATE(YEAR(B22)+VLOOKUP($C$5,Frequency!$A$1:$D$3,4,FALSE),MONTH(B22)+VLOOKUP($C$5,Frequency!$A$1:$D$3,3,FALSE),DAY(B22)+VLOOKUP($C$5,Frequency!$A$1:$D$3,2,FALSE))</f>
        <v>215</v>
      </c>
      <c r="C23" s="13"/>
      <c r="D23" s="13"/>
      <c r="E23" s="12" t="str">
        <f t="shared" si="0"/>
        <v>N/A</v>
      </c>
      <c r="F23" s="17" t="str">
        <f t="shared" si="1"/>
        <v xml:space="preserve"> </v>
      </c>
      <c r="G23" s="13"/>
      <c r="H23" s="13"/>
      <c r="I23" s="77"/>
      <c r="J23" s="78"/>
    </row>
    <row r="24" spans="2:10" x14ac:dyDescent="0.25">
      <c r="B24" s="32">
        <f>DATE(YEAR(B23)+VLOOKUP($C$5,Frequency!$A$1:$D$3,4,FALSE),MONTH(B23)+VLOOKUP($C$5,Frequency!$A$1:$D$3,3,FALSE),DAY(B23)+VLOOKUP($C$5,Frequency!$A$1:$D$3,2,FALSE))</f>
        <v>246</v>
      </c>
      <c r="C24" s="13"/>
      <c r="D24" s="13"/>
      <c r="E24" s="12" t="str">
        <f t="shared" si="0"/>
        <v>N/A</v>
      </c>
      <c r="F24" s="17" t="str">
        <f t="shared" si="1"/>
        <v xml:space="preserve"> </v>
      </c>
      <c r="G24" s="13"/>
      <c r="H24" s="13"/>
      <c r="I24" s="77"/>
      <c r="J24" s="78"/>
    </row>
    <row r="25" spans="2:10" x14ac:dyDescent="0.25">
      <c r="B25" s="32">
        <f>DATE(YEAR(B24)+VLOOKUP($C$5,Frequency!$A$1:$D$3,4,FALSE),MONTH(B24)+VLOOKUP($C$5,Frequency!$A$1:$D$3,3,FALSE),DAY(B24)+VLOOKUP($C$5,Frequency!$A$1:$D$3,2,FALSE))</f>
        <v>276</v>
      </c>
      <c r="C25" s="13"/>
      <c r="D25" s="13"/>
      <c r="E25" s="12" t="str">
        <f t="shared" si="0"/>
        <v>N/A</v>
      </c>
      <c r="F25" s="17" t="str">
        <f t="shared" si="1"/>
        <v xml:space="preserve"> </v>
      </c>
      <c r="G25" s="13"/>
      <c r="H25" s="13"/>
      <c r="I25" s="77" t="e">
        <f t="shared" ref="I25" si="5">SUM(C25:C27)/SUM(D25:D27)</f>
        <v>#DIV/0!</v>
      </c>
      <c r="J25" s="78" t="str">
        <f t="shared" ref="J25" si="6">YEAR(B25)&amp; " Q" &amp; INT(MONTH(B25)/4)+1</f>
        <v>1900 Q3</v>
      </c>
    </row>
    <row r="26" spans="2:10" x14ac:dyDescent="0.25">
      <c r="B26" s="32">
        <f>DATE(YEAR(B25)+VLOOKUP($C$5,Frequency!$A$1:$D$3,4,FALSE),MONTH(B25)+VLOOKUP($C$5,Frequency!$A$1:$D$3,3,FALSE),DAY(B25)+VLOOKUP($C$5,Frequency!$A$1:$D$3,2,FALSE))</f>
        <v>307</v>
      </c>
      <c r="C26" s="13"/>
      <c r="D26" s="13"/>
      <c r="E26" s="12" t="str">
        <f t="shared" si="0"/>
        <v>N/A</v>
      </c>
      <c r="F26" s="17" t="str">
        <f t="shared" si="1"/>
        <v xml:space="preserve"> </v>
      </c>
      <c r="G26" s="13"/>
      <c r="H26" s="13"/>
      <c r="I26" s="77"/>
      <c r="J26" s="78"/>
    </row>
    <row r="27" spans="2:10" x14ac:dyDescent="0.25">
      <c r="B27" s="32">
        <f>DATE(YEAR(B26)+VLOOKUP($C$5,Frequency!$A$1:$D$3,4,FALSE),MONTH(B26)+VLOOKUP($C$5,Frequency!$A$1:$D$3,3,FALSE),DAY(B26)+VLOOKUP($C$5,Frequency!$A$1:$D$3,2,FALSE))</f>
        <v>337</v>
      </c>
      <c r="C27" s="13"/>
      <c r="D27" s="13"/>
      <c r="E27" s="12" t="str">
        <f t="shared" si="0"/>
        <v>N/A</v>
      </c>
      <c r="F27" s="17" t="str">
        <f t="shared" si="1"/>
        <v xml:space="preserve"> </v>
      </c>
      <c r="G27" s="13"/>
      <c r="H27" s="13"/>
      <c r="I27" s="77"/>
      <c r="J27" s="78"/>
    </row>
    <row r="28" spans="2:10" x14ac:dyDescent="0.25">
      <c r="B28" s="32">
        <f>DATE(YEAR(B27)+VLOOKUP($C$5,Frequency!$A$1:$D$3,4,FALSE),MONTH(B27)+VLOOKUP($C$5,Frequency!$A$1:$D$3,3,FALSE),DAY(B27)+VLOOKUP($C$5,Frequency!$A$1:$D$3,2,FALSE))</f>
        <v>368</v>
      </c>
      <c r="C28" s="13"/>
      <c r="D28" s="13"/>
      <c r="E28" s="12" t="str">
        <f t="shared" si="0"/>
        <v>N/A</v>
      </c>
      <c r="F28" s="17" t="str">
        <f t="shared" si="1"/>
        <v xml:space="preserve"> </v>
      </c>
      <c r="G28" s="13"/>
      <c r="H28" s="13"/>
      <c r="I28" s="77" t="e">
        <f t="shared" ref="I28" si="7">SUM(C28:C30)/SUM(D28:D30)</f>
        <v>#DIV/0!</v>
      </c>
      <c r="J28" s="78" t="str">
        <f t="shared" ref="J28" si="8">YEAR(B28)&amp; " Q" &amp; INT(MONTH(B28)/4)+1</f>
        <v>1901 Q1</v>
      </c>
    </row>
    <row r="29" spans="2:10" x14ac:dyDescent="0.25">
      <c r="B29" s="32">
        <f>DATE(YEAR(B28)+VLOOKUP($C$5,Frequency!$A$1:$D$3,4,FALSE),MONTH(B28)+VLOOKUP($C$5,Frequency!$A$1:$D$3,3,FALSE),DAY(B28)+VLOOKUP($C$5,Frequency!$A$1:$D$3,2,FALSE))</f>
        <v>399</v>
      </c>
      <c r="C29" s="13"/>
      <c r="D29" s="13"/>
      <c r="E29" s="12" t="str">
        <f t="shared" si="0"/>
        <v>N/A</v>
      </c>
      <c r="F29" s="17" t="str">
        <f t="shared" si="1"/>
        <v xml:space="preserve"> </v>
      </c>
      <c r="G29" s="13"/>
      <c r="H29" s="13"/>
      <c r="I29" s="77"/>
      <c r="J29" s="78"/>
    </row>
    <row r="30" spans="2:10" x14ac:dyDescent="0.25">
      <c r="B30" s="32">
        <f>DATE(YEAR(B29)+VLOOKUP($C$5,Frequency!$A$1:$D$3,4,FALSE),MONTH(B29)+VLOOKUP($C$5,Frequency!$A$1:$D$3,3,FALSE),DAY(B29)+VLOOKUP($C$5,Frequency!$A$1:$D$3,2,FALSE))</f>
        <v>427</v>
      </c>
      <c r="C30" s="13"/>
      <c r="D30" s="13"/>
      <c r="E30" s="12" t="str">
        <f t="shared" si="0"/>
        <v>N/A</v>
      </c>
      <c r="F30" s="17" t="str">
        <f t="shared" si="1"/>
        <v xml:space="preserve"> </v>
      </c>
      <c r="G30" s="13"/>
      <c r="H30" s="13"/>
      <c r="I30" s="77"/>
      <c r="J30" s="78"/>
    </row>
    <row r="31" spans="2:10" x14ac:dyDescent="0.25">
      <c r="B31" s="32">
        <f>DATE(YEAR(B30)+VLOOKUP($C$5,Frequency!$A$1:$D$3,4,FALSE),MONTH(B30)+VLOOKUP($C$5,Frequency!$A$1:$D$3,3,FALSE),DAY(B30)+VLOOKUP($C$5,Frequency!$A$1:$D$3,2,FALSE))</f>
        <v>458</v>
      </c>
      <c r="C31" s="13"/>
      <c r="D31" s="13"/>
      <c r="E31" s="12" t="str">
        <f t="shared" si="0"/>
        <v>N/A</v>
      </c>
      <c r="F31" s="17" t="str">
        <f t="shared" si="1"/>
        <v xml:space="preserve"> </v>
      </c>
      <c r="G31" s="13"/>
      <c r="H31" s="13"/>
      <c r="I31" s="77" t="e">
        <f t="shared" ref="I31" si="9">SUM(C31:C33)/SUM(D31:D33)</f>
        <v>#DIV/0!</v>
      </c>
      <c r="J31" s="78" t="str">
        <f t="shared" ref="J31" si="10">YEAR(B31)&amp; " Q" &amp; INT(MONTH(B31)/4)+1</f>
        <v>1901 Q2</v>
      </c>
    </row>
    <row r="32" spans="2:10" x14ac:dyDescent="0.25">
      <c r="B32" s="32">
        <f>DATE(YEAR(B31)+VLOOKUP($C$5,Frequency!$A$1:$D$3,4,FALSE),MONTH(B31)+VLOOKUP($C$5,Frequency!$A$1:$D$3,3,FALSE),DAY(B31)+VLOOKUP($C$5,Frequency!$A$1:$D$3,2,FALSE))</f>
        <v>488</v>
      </c>
      <c r="C32" s="13"/>
      <c r="D32" s="13"/>
      <c r="E32" s="12" t="str">
        <f t="shared" si="0"/>
        <v>N/A</v>
      </c>
      <c r="F32" s="17" t="str">
        <f t="shared" si="1"/>
        <v xml:space="preserve"> </v>
      </c>
      <c r="G32" s="13"/>
      <c r="H32" s="13"/>
      <c r="I32" s="77"/>
      <c r="J32" s="78"/>
    </row>
    <row r="33" spans="2:10" x14ac:dyDescent="0.25">
      <c r="B33" s="32">
        <f>DATE(YEAR(B32)+VLOOKUP($C$5,Frequency!$A$1:$D$3,4,FALSE),MONTH(B32)+VLOOKUP($C$5,Frequency!$A$1:$D$3,3,FALSE),DAY(B32)+VLOOKUP($C$5,Frequency!$A$1:$D$3,2,FALSE))</f>
        <v>519</v>
      </c>
      <c r="C33" s="13"/>
      <c r="D33" s="13"/>
      <c r="E33" s="12" t="str">
        <f t="shared" si="0"/>
        <v>N/A</v>
      </c>
      <c r="F33" s="17" t="str">
        <f t="shared" si="1"/>
        <v xml:space="preserve"> </v>
      </c>
      <c r="G33" s="13"/>
      <c r="H33" s="13"/>
      <c r="I33" s="77"/>
      <c r="J33" s="78"/>
    </row>
    <row r="34" spans="2:10" x14ac:dyDescent="0.25">
      <c r="B34" s="32">
        <f>DATE(YEAR(B33)+VLOOKUP($C$5,Frequency!$A$1:$D$3,4,FALSE),MONTH(B33)+VLOOKUP($C$5,Frequency!$A$1:$D$3,3,FALSE),DAY(B33)+VLOOKUP($C$5,Frequency!$A$1:$D$3,2,FALSE))</f>
        <v>549</v>
      </c>
      <c r="C34" s="13"/>
      <c r="D34" s="13"/>
      <c r="E34" s="12" t="str">
        <f t="shared" si="0"/>
        <v>N/A</v>
      </c>
      <c r="F34" s="17" t="str">
        <f t="shared" si="1"/>
        <v xml:space="preserve"> </v>
      </c>
      <c r="G34" s="13"/>
      <c r="H34" s="13"/>
      <c r="I34" s="77" t="e">
        <f t="shared" ref="I34" si="11">SUM(C34:C36)/SUM(D34:D36)</f>
        <v>#DIV/0!</v>
      </c>
      <c r="J34" s="78" t="str">
        <f t="shared" ref="J34" si="12">YEAR(B34)&amp; " Q" &amp; INT(MONTH(B34)/4)+1</f>
        <v>1901 Q2</v>
      </c>
    </row>
    <row r="35" spans="2:10" x14ac:dyDescent="0.25">
      <c r="B35" s="32">
        <f>DATE(YEAR(B34)+VLOOKUP($C$5,Frequency!$A$1:$D$3,4,FALSE),MONTH(B34)+VLOOKUP($C$5,Frequency!$A$1:$D$3,3,FALSE),DAY(B34)+VLOOKUP($C$5,Frequency!$A$1:$D$3,2,FALSE))</f>
        <v>580</v>
      </c>
      <c r="C35" s="13"/>
      <c r="D35" s="13"/>
      <c r="E35" s="12" t="str">
        <f t="shared" si="0"/>
        <v>N/A</v>
      </c>
      <c r="F35" s="17" t="str">
        <f t="shared" si="1"/>
        <v xml:space="preserve"> </v>
      </c>
      <c r="G35" s="13"/>
      <c r="H35" s="13"/>
      <c r="I35" s="77"/>
      <c r="J35" s="78"/>
    </row>
    <row r="36" spans="2:10" x14ac:dyDescent="0.25">
      <c r="B36" s="32">
        <f>DATE(YEAR(B35)+VLOOKUP($C$5,Frequency!$A$1:$D$3,4,FALSE),MONTH(B35)+VLOOKUP($C$5,Frequency!$A$1:$D$3,3,FALSE),DAY(B35)+VLOOKUP($C$5,Frequency!$A$1:$D$3,2,FALSE))</f>
        <v>611</v>
      </c>
      <c r="C36" s="13"/>
      <c r="D36" s="13"/>
      <c r="E36" s="12" t="str">
        <f t="shared" si="0"/>
        <v>N/A</v>
      </c>
      <c r="F36" s="17" t="str">
        <f t="shared" si="1"/>
        <v xml:space="preserve"> </v>
      </c>
      <c r="G36" s="13"/>
      <c r="H36" s="13"/>
      <c r="I36" s="77"/>
      <c r="J36" s="78"/>
    </row>
    <row r="37" spans="2:10" x14ac:dyDescent="0.25">
      <c r="B37" s="32">
        <f>DATE(YEAR(B36)+VLOOKUP($C$5,Frequency!$A$1:$D$3,4,FALSE),MONTH(B36)+VLOOKUP($C$5,Frequency!$A$1:$D$3,3,FALSE),DAY(B36)+VLOOKUP($C$5,Frequency!$A$1:$D$3,2,FALSE))</f>
        <v>641</v>
      </c>
      <c r="C37" s="13"/>
      <c r="D37" s="13"/>
      <c r="E37" s="12" t="str">
        <f t="shared" si="0"/>
        <v>N/A</v>
      </c>
      <c r="F37" s="17" t="str">
        <f t="shared" si="1"/>
        <v xml:space="preserve"> </v>
      </c>
      <c r="G37" s="13"/>
      <c r="H37" s="13"/>
      <c r="I37" s="77" t="e">
        <f t="shared" ref="I37" si="13">SUM(C37:C39)/SUM(D37:D39)</f>
        <v>#DIV/0!</v>
      </c>
      <c r="J37" s="78" t="str">
        <f t="shared" ref="J37" si="14">YEAR(B37)&amp; " Q" &amp; INT(MONTH(B37)/4)+1</f>
        <v>1901 Q3</v>
      </c>
    </row>
    <row r="38" spans="2:10" x14ac:dyDescent="0.25">
      <c r="B38" s="32">
        <f>DATE(YEAR(B37)+VLOOKUP($C$5,Frequency!$A$1:$D$3,4,FALSE),MONTH(B37)+VLOOKUP($C$5,Frequency!$A$1:$D$3,3,FALSE),DAY(B37)+VLOOKUP($C$5,Frequency!$A$1:$D$3,2,FALSE))</f>
        <v>672</v>
      </c>
      <c r="C38" s="13"/>
      <c r="D38" s="13"/>
      <c r="E38" s="12" t="str">
        <f t="shared" si="0"/>
        <v>N/A</v>
      </c>
      <c r="F38" s="17" t="str">
        <f t="shared" si="1"/>
        <v xml:space="preserve"> </v>
      </c>
      <c r="G38" s="13"/>
      <c r="H38" s="13"/>
      <c r="I38" s="77"/>
      <c r="J38" s="78"/>
    </row>
    <row r="39" spans="2:10" x14ac:dyDescent="0.25">
      <c r="B39" s="32">
        <f>DATE(YEAR(B38)+VLOOKUP($C$5,Frequency!$A$1:$D$3,4,FALSE),MONTH(B38)+VLOOKUP($C$5,Frequency!$A$1:$D$3,3,FALSE),DAY(B38)+VLOOKUP($C$5,Frequency!$A$1:$D$3,2,FALSE))</f>
        <v>702</v>
      </c>
      <c r="C39" s="13"/>
      <c r="D39" s="13"/>
      <c r="E39" s="12" t="str">
        <f t="shared" si="0"/>
        <v>N/A</v>
      </c>
      <c r="F39" s="17" t="str">
        <f t="shared" si="1"/>
        <v xml:space="preserve"> </v>
      </c>
      <c r="G39" s="13"/>
      <c r="H39" s="13"/>
      <c r="I39" s="77"/>
      <c r="J39" s="78"/>
    </row>
    <row r="40" spans="2:10" x14ac:dyDescent="0.25">
      <c r="B40" s="32">
        <f>DATE(YEAR(B39)+VLOOKUP($C$5,Frequency!$A$1:$D$3,4,FALSE),MONTH(B39)+VLOOKUP($C$5,Frequency!$A$1:$D$3,3,FALSE),DAY(B39)+VLOOKUP($C$5,Frequency!$A$1:$D$3,2,FALSE))</f>
        <v>733</v>
      </c>
      <c r="C40" s="13"/>
      <c r="D40" s="13"/>
      <c r="E40" s="12" t="str">
        <f t="shared" si="0"/>
        <v>N/A</v>
      </c>
      <c r="F40" s="17" t="str">
        <f t="shared" si="1"/>
        <v xml:space="preserve"> </v>
      </c>
      <c r="G40" s="13"/>
      <c r="H40" s="13"/>
      <c r="I40" s="77" t="e">
        <f t="shared" ref="I40" si="15">SUM(C40:C42)/SUM(D40:D42)</f>
        <v>#DIV/0!</v>
      </c>
      <c r="J40" s="78" t="str">
        <f t="shared" ref="J40" si="16">YEAR(B40)&amp; " Q" &amp; INT(MONTH(B40)/4)+1</f>
        <v>1902 Q1</v>
      </c>
    </row>
    <row r="41" spans="2:10" x14ac:dyDescent="0.25">
      <c r="B41" s="32">
        <f>DATE(YEAR(B40)+VLOOKUP($C$5,Frequency!$A$1:$D$3,4,FALSE),MONTH(B40)+VLOOKUP($C$5,Frequency!$A$1:$D$3,3,FALSE),DAY(B40)+VLOOKUP($C$5,Frequency!$A$1:$D$3,2,FALSE))</f>
        <v>764</v>
      </c>
      <c r="C41" s="13"/>
      <c r="D41" s="13"/>
      <c r="E41" s="12" t="str">
        <f t="shared" si="0"/>
        <v>N/A</v>
      </c>
      <c r="F41" s="17" t="str">
        <f t="shared" si="1"/>
        <v xml:space="preserve"> </v>
      </c>
      <c r="G41" s="13"/>
      <c r="H41" s="13"/>
      <c r="I41" s="77"/>
      <c r="J41" s="78"/>
    </row>
    <row r="42" spans="2:10" x14ac:dyDescent="0.25">
      <c r="B42" s="32">
        <f>DATE(YEAR(B41)+VLOOKUP($C$5,Frequency!$A$1:$D$3,4,FALSE),MONTH(B41)+VLOOKUP($C$5,Frequency!$A$1:$D$3,3,FALSE),DAY(B41)+VLOOKUP($C$5,Frequency!$A$1:$D$3,2,FALSE))</f>
        <v>792</v>
      </c>
      <c r="C42" s="13"/>
      <c r="D42" s="13"/>
      <c r="E42" s="12" t="str">
        <f t="shared" si="0"/>
        <v>N/A</v>
      </c>
      <c r="F42" s="17" t="str">
        <f t="shared" si="1"/>
        <v xml:space="preserve"> </v>
      </c>
      <c r="G42" s="13"/>
      <c r="H42" s="13"/>
      <c r="I42" s="77"/>
      <c r="J42" s="78"/>
    </row>
    <row r="43" spans="2:10" x14ac:dyDescent="0.25">
      <c r="B43" s="32">
        <f>DATE(YEAR(B42)+VLOOKUP($C$5,Frequency!$A$1:$D$3,4,FALSE),MONTH(B42)+VLOOKUP($C$5,Frequency!$A$1:$D$3,3,FALSE),DAY(B42)+VLOOKUP($C$5,Frequency!$A$1:$D$3,2,FALSE))</f>
        <v>823</v>
      </c>
      <c r="C43" s="13"/>
      <c r="D43" s="13"/>
      <c r="E43" s="12" t="str">
        <f t="shared" si="0"/>
        <v>N/A</v>
      </c>
      <c r="F43" s="17" t="str">
        <f t="shared" si="1"/>
        <v xml:space="preserve"> </v>
      </c>
      <c r="G43" s="13"/>
      <c r="H43" s="13"/>
      <c r="I43" s="77" t="e">
        <f t="shared" ref="I43" si="17">SUM(C43:C45)/SUM(D43:D45)</f>
        <v>#DIV/0!</v>
      </c>
      <c r="J43" s="78" t="str">
        <f t="shared" ref="J43" si="18">YEAR(B43)&amp; " Q" &amp; INT(MONTH(B43)/4)+1</f>
        <v>1902 Q2</v>
      </c>
    </row>
    <row r="44" spans="2:10" x14ac:dyDescent="0.25">
      <c r="B44" s="32">
        <f>DATE(YEAR(B43)+VLOOKUP($C$5,Frequency!$A$1:$D$3,4,FALSE),MONTH(B43)+VLOOKUP($C$5,Frequency!$A$1:$D$3,3,FALSE),DAY(B43)+VLOOKUP($C$5,Frequency!$A$1:$D$3,2,FALSE))</f>
        <v>853</v>
      </c>
      <c r="C44" s="13"/>
      <c r="D44" s="13"/>
      <c r="E44" s="12" t="str">
        <f t="shared" si="0"/>
        <v>N/A</v>
      </c>
      <c r="F44" s="17" t="str">
        <f t="shared" si="1"/>
        <v xml:space="preserve"> </v>
      </c>
      <c r="G44" s="13"/>
      <c r="H44" s="13"/>
      <c r="I44" s="77"/>
      <c r="J44" s="78"/>
    </row>
    <row r="45" spans="2:10" x14ac:dyDescent="0.25">
      <c r="B45" s="32">
        <f>DATE(YEAR(B44)+VLOOKUP($C$5,Frequency!$A$1:$D$3,4,FALSE),MONTH(B44)+VLOOKUP($C$5,Frequency!$A$1:$D$3,3,FALSE),DAY(B44)+VLOOKUP($C$5,Frequency!$A$1:$D$3,2,FALSE))</f>
        <v>884</v>
      </c>
      <c r="C45" s="13"/>
      <c r="D45" s="13"/>
      <c r="E45" s="12" t="str">
        <f t="shared" si="0"/>
        <v>N/A</v>
      </c>
      <c r="F45" s="17" t="str">
        <f t="shared" si="1"/>
        <v xml:space="preserve"> </v>
      </c>
      <c r="G45" s="13"/>
      <c r="H45" s="13"/>
      <c r="I45" s="77"/>
      <c r="J45" s="78"/>
    </row>
    <row r="46" spans="2:10" x14ac:dyDescent="0.25">
      <c r="B46" s="32">
        <f>DATE(YEAR(B45)+VLOOKUP($C$5,Frequency!$A$1:$D$3,4,FALSE),MONTH(B45)+VLOOKUP($C$5,Frequency!$A$1:$D$3,3,FALSE),DAY(B45)+VLOOKUP($C$5,Frequency!$A$1:$D$3,2,FALSE))</f>
        <v>914</v>
      </c>
      <c r="C46" s="13"/>
      <c r="D46" s="13"/>
      <c r="E46" s="12" t="str">
        <f t="shared" si="0"/>
        <v>N/A</v>
      </c>
      <c r="F46" s="17" t="str">
        <f t="shared" si="1"/>
        <v xml:space="preserve"> </v>
      </c>
      <c r="G46" s="13"/>
      <c r="H46" s="13"/>
      <c r="I46" s="77" t="e">
        <f t="shared" ref="I46" si="19">SUM(C46:C48)/SUM(D46:D48)</f>
        <v>#DIV/0!</v>
      </c>
      <c r="J46" s="78" t="str">
        <f t="shared" ref="J46" si="20">YEAR(B46)&amp; " Q" &amp; INT(MONTH(B46)/4)+1</f>
        <v>1902 Q2</v>
      </c>
    </row>
    <row r="47" spans="2:10" x14ac:dyDescent="0.25">
      <c r="B47" s="32">
        <f>DATE(YEAR(B46)+VLOOKUP($C$5,Frequency!$A$1:$D$3,4,FALSE),MONTH(B46)+VLOOKUP($C$5,Frequency!$A$1:$D$3,3,FALSE),DAY(B46)+VLOOKUP($C$5,Frequency!$A$1:$D$3,2,FALSE))</f>
        <v>945</v>
      </c>
      <c r="C47" s="13"/>
      <c r="D47" s="13"/>
      <c r="E47" s="12" t="str">
        <f t="shared" si="0"/>
        <v>N/A</v>
      </c>
      <c r="F47" s="17" t="str">
        <f t="shared" si="1"/>
        <v xml:space="preserve"> </v>
      </c>
      <c r="G47" s="13"/>
      <c r="H47" s="13"/>
      <c r="I47" s="77"/>
      <c r="J47" s="78"/>
    </row>
    <row r="48" spans="2:10" x14ac:dyDescent="0.25">
      <c r="B48" s="32">
        <f>DATE(YEAR(B47)+VLOOKUP($C$5,Frequency!$A$1:$D$3,4,FALSE),MONTH(B47)+VLOOKUP($C$5,Frequency!$A$1:$D$3,3,FALSE),DAY(B47)+VLOOKUP($C$5,Frequency!$A$1:$D$3,2,FALSE))</f>
        <v>976</v>
      </c>
      <c r="C48" s="13"/>
      <c r="D48" s="13"/>
      <c r="E48" s="12" t="str">
        <f t="shared" si="0"/>
        <v>N/A</v>
      </c>
      <c r="F48" s="17" t="str">
        <f t="shared" si="1"/>
        <v xml:space="preserve"> </v>
      </c>
      <c r="G48" s="13"/>
      <c r="H48" s="13"/>
      <c r="I48" s="77"/>
      <c r="J48" s="78"/>
    </row>
    <row r="49" spans="2:10" x14ac:dyDescent="0.25">
      <c r="B49" s="32">
        <f>DATE(YEAR(B48)+VLOOKUP($C$5,Frequency!$A$1:$D$3,4,FALSE),MONTH(B48)+VLOOKUP($C$5,Frequency!$A$1:$D$3,3,FALSE),DAY(B48)+VLOOKUP($C$5,Frequency!$A$1:$D$3,2,FALSE))</f>
        <v>1006</v>
      </c>
      <c r="C49" s="13"/>
      <c r="D49" s="13"/>
      <c r="E49" s="12" t="str">
        <f t="shared" si="0"/>
        <v>N/A</v>
      </c>
      <c r="F49" s="17" t="str">
        <f t="shared" si="1"/>
        <v xml:space="preserve"> </v>
      </c>
      <c r="G49" s="13"/>
      <c r="H49" s="13"/>
      <c r="I49" s="77" t="e">
        <f t="shared" ref="I49" si="21">SUM(C49:C51)/SUM(D49:D51)</f>
        <v>#DIV/0!</v>
      </c>
      <c r="J49" s="78" t="str">
        <f t="shared" ref="J49" si="22">YEAR(B49)&amp; " Q" &amp; INT(MONTH(B49)/4)+1</f>
        <v>1902 Q3</v>
      </c>
    </row>
    <row r="50" spans="2:10" x14ac:dyDescent="0.25">
      <c r="B50" s="32">
        <f>DATE(YEAR(B49)+VLOOKUP($C$5,Frequency!$A$1:$D$3,4,FALSE),MONTH(B49)+VLOOKUP($C$5,Frequency!$A$1:$D$3,3,FALSE),DAY(B49)+VLOOKUP($C$5,Frequency!$A$1:$D$3,2,FALSE))</f>
        <v>1037</v>
      </c>
      <c r="C50" s="13"/>
      <c r="D50" s="13"/>
      <c r="E50" s="12" t="str">
        <f t="shared" si="0"/>
        <v>N/A</v>
      </c>
      <c r="F50" s="17" t="str">
        <f t="shared" si="1"/>
        <v xml:space="preserve"> </v>
      </c>
      <c r="G50" s="13"/>
      <c r="H50" s="13"/>
      <c r="I50" s="77"/>
      <c r="J50" s="78"/>
    </row>
    <row r="51" spans="2:10" x14ac:dyDescent="0.25">
      <c r="B51" s="32">
        <f>DATE(YEAR(B50)+VLOOKUP($C$5,Frequency!$A$1:$D$3,4,FALSE),MONTH(B50)+VLOOKUP($C$5,Frequency!$A$1:$D$3,3,FALSE),DAY(B50)+VLOOKUP($C$5,Frequency!$A$1:$D$3,2,FALSE))</f>
        <v>1067</v>
      </c>
      <c r="C51" s="13"/>
      <c r="D51" s="13"/>
      <c r="E51" s="12" t="str">
        <f t="shared" si="0"/>
        <v>N/A</v>
      </c>
      <c r="F51" s="17" t="str">
        <f t="shared" si="1"/>
        <v xml:space="preserve"> </v>
      </c>
      <c r="G51" s="13"/>
      <c r="H51" s="13"/>
      <c r="I51" s="77"/>
      <c r="J51" s="78"/>
    </row>
  </sheetData>
  <mergeCells count="34">
    <mergeCell ref="I49:I51"/>
    <mergeCell ref="J49:J51"/>
    <mergeCell ref="I40:I42"/>
    <mergeCell ref="J40:J42"/>
    <mergeCell ref="I43:I45"/>
    <mergeCell ref="J43:J45"/>
    <mergeCell ref="I46:I48"/>
    <mergeCell ref="J46:J48"/>
    <mergeCell ref="I31:I33"/>
    <mergeCell ref="J31:J33"/>
    <mergeCell ref="I34:I36"/>
    <mergeCell ref="J34:J36"/>
    <mergeCell ref="I37:I39"/>
    <mergeCell ref="J37:J39"/>
    <mergeCell ref="I22:I24"/>
    <mergeCell ref="J22:J24"/>
    <mergeCell ref="I25:I27"/>
    <mergeCell ref="J25:J27"/>
    <mergeCell ref="I28:I30"/>
    <mergeCell ref="J28:J30"/>
    <mergeCell ref="I19:I21"/>
    <mergeCell ref="J19:J21"/>
    <mergeCell ref="B2:D2"/>
    <mergeCell ref="F2:H7"/>
    <mergeCell ref="C3:D3"/>
    <mergeCell ref="C4:D4"/>
    <mergeCell ref="C5:D5"/>
    <mergeCell ref="C6:D6"/>
    <mergeCell ref="C7:D7"/>
    <mergeCell ref="B8:B12"/>
    <mergeCell ref="C8:D12"/>
    <mergeCell ref="B14:H14"/>
    <mergeCell ref="I16:I18"/>
    <mergeCell ref="J16:J1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5911"/>
  </sheetPr>
  <dimension ref="B1:J51"/>
  <sheetViews>
    <sheetView workbookViewId="0">
      <selection activeCell="C7" sqref="C7:D7"/>
    </sheetView>
  </sheetViews>
  <sheetFormatPr defaultRowHeight="15" x14ac:dyDescent="0.25"/>
  <cols>
    <col min="1" max="1" width="1.85546875" customWidth="1"/>
    <col min="2" max="2" width="25.140625" customWidth="1"/>
    <col min="3" max="3" width="15.85546875" customWidth="1"/>
    <col min="4" max="4" width="14.7109375"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10" ht="15.75" thickBot="1" x14ac:dyDescent="0.3"/>
    <row r="2" spans="2:10" ht="15.75" customHeight="1" x14ac:dyDescent="0.25">
      <c r="B2" s="89" t="s">
        <v>14</v>
      </c>
      <c r="C2" s="89"/>
      <c r="D2" s="89"/>
      <c r="F2" s="90" t="s">
        <v>33</v>
      </c>
      <c r="G2" s="91"/>
      <c r="H2" s="92"/>
    </row>
    <row r="3" spans="2:10" x14ac:dyDescent="0.25">
      <c r="B3" s="1" t="s">
        <v>8</v>
      </c>
      <c r="C3" s="99">
        <f>Instructions!$C$9</f>
        <v>0</v>
      </c>
      <c r="D3" s="99"/>
      <c r="F3" s="93"/>
      <c r="G3" s="94"/>
      <c r="H3" s="95"/>
    </row>
    <row r="4" spans="2:10" ht="45.75" customHeight="1" x14ac:dyDescent="0.25">
      <c r="B4" s="20" t="s">
        <v>9</v>
      </c>
      <c r="C4" s="102" t="s">
        <v>48</v>
      </c>
      <c r="D4" s="102"/>
      <c r="F4" s="93"/>
      <c r="G4" s="94"/>
      <c r="H4" s="95"/>
    </row>
    <row r="5" spans="2:10" x14ac:dyDescent="0.25">
      <c r="B5" s="1" t="s">
        <v>3</v>
      </c>
      <c r="C5" s="99" t="s">
        <v>4</v>
      </c>
      <c r="D5" s="99"/>
      <c r="F5" s="93"/>
      <c r="G5" s="94"/>
      <c r="H5" s="95"/>
    </row>
    <row r="6" spans="2:10" x14ac:dyDescent="0.25">
      <c r="B6" s="1" t="s">
        <v>6</v>
      </c>
      <c r="C6" s="101"/>
      <c r="D6" s="101"/>
      <c r="F6" s="93"/>
      <c r="G6" s="94"/>
      <c r="H6" s="95"/>
    </row>
    <row r="7" spans="2:10" ht="15.75" thickBot="1" x14ac:dyDescent="0.3">
      <c r="B7" s="1" t="s">
        <v>19</v>
      </c>
      <c r="C7" s="99" t="s">
        <v>42</v>
      </c>
      <c r="D7" s="99"/>
      <c r="F7" s="96"/>
      <c r="G7" s="97"/>
      <c r="H7" s="98"/>
    </row>
    <row r="8" spans="2:10" ht="15" customHeight="1" x14ac:dyDescent="0.25">
      <c r="B8" s="79" t="s">
        <v>44</v>
      </c>
      <c r="C8" s="82" t="s">
        <v>49</v>
      </c>
      <c r="D8" s="83"/>
      <c r="F8" s="18"/>
      <c r="G8" s="18"/>
      <c r="H8" s="18"/>
    </row>
    <row r="9" spans="2:10" x14ac:dyDescent="0.25">
      <c r="B9" s="80"/>
      <c r="C9" s="84"/>
      <c r="D9" s="85"/>
      <c r="F9" s="18"/>
      <c r="G9" s="18"/>
      <c r="H9" s="18"/>
    </row>
    <row r="10" spans="2:10" x14ac:dyDescent="0.25">
      <c r="B10" s="80"/>
      <c r="C10" s="84"/>
      <c r="D10" s="85"/>
      <c r="F10" s="18"/>
      <c r="G10" s="18"/>
      <c r="H10" s="18"/>
    </row>
    <row r="11" spans="2:10" x14ac:dyDescent="0.25">
      <c r="B11" s="80"/>
      <c r="C11" s="84"/>
      <c r="D11" s="85"/>
      <c r="F11" s="18"/>
      <c r="G11" s="18"/>
      <c r="H11" s="18"/>
    </row>
    <row r="12" spans="2:10" x14ac:dyDescent="0.25">
      <c r="B12" s="81"/>
      <c r="C12" s="86"/>
      <c r="D12" s="87"/>
      <c r="F12" s="18"/>
      <c r="G12" s="18"/>
      <c r="H12" s="18"/>
    </row>
    <row r="14" spans="2:10" ht="33" customHeight="1" x14ac:dyDescent="0.25">
      <c r="B14" s="108" t="str">
        <f>C5&amp;" Measure Summary Trends for "&amp;C4&amp;" ("&amp;C3&amp;")"</f>
        <v>Monthly Measure Summary Trends for OP-20: Door to Diagnostic Evaluation by a Qualified Medical Professional (0)</v>
      </c>
      <c r="C14" s="108"/>
      <c r="D14" s="108"/>
      <c r="E14" s="108"/>
      <c r="F14" s="108"/>
      <c r="G14" s="108"/>
      <c r="H14" s="108"/>
    </row>
    <row r="15" spans="2:10" ht="45" x14ac:dyDescent="0.25">
      <c r="B15" s="4" t="str">
        <f>C5&amp;" Encounters for "&amp;LEFT(C5,LEN(C5)-2)&amp;" Starting:"</f>
        <v>Monthly Encounters for Month Starting:</v>
      </c>
      <c r="C15" s="5" t="s">
        <v>39</v>
      </c>
      <c r="D15" s="4" t="s">
        <v>40</v>
      </c>
      <c r="E15" s="5" t="s">
        <v>39</v>
      </c>
      <c r="F15" s="5" t="s">
        <v>17</v>
      </c>
      <c r="G15" s="5" t="s">
        <v>2</v>
      </c>
      <c r="H15" s="4" t="s">
        <v>18</v>
      </c>
      <c r="I15" s="2" t="s">
        <v>16</v>
      </c>
      <c r="J15" s="3" t="s">
        <v>15</v>
      </c>
    </row>
    <row r="16" spans="2:10" x14ac:dyDescent="0.25">
      <c r="B16" s="32">
        <f>C6</f>
        <v>0</v>
      </c>
      <c r="C16" s="13"/>
      <c r="D16" s="13"/>
      <c r="E16" s="12" t="str">
        <f>IF(D16=0,"N/A",C16)</f>
        <v>N/A</v>
      </c>
      <c r="F16" s="17"/>
      <c r="G16" s="29"/>
      <c r="H16" s="13"/>
      <c r="I16" s="77" t="e">
        <f>SUM(C16:C18)/SUM(D16:D18)</f>
        <v>#DIV/0!</v>
      </c>
      <c r="J16" s="78" t="str">
        <f>YEAR(B16)&amp; " Q" &amp; INT(MONTH(B16)/4)+1</f>
        <v>1900 Q1</v>
      </c>
    </row>
    <row r="17" spans="2:10" x14ac:dyDescent="0.25">
      <c r="B17" s="32">
        <f>DATE(YEAR(B16)+VLOOKUP($C$5,Frequency!$A$1:$D$3,4,FALSE),MONTH(B16)+VLOOKUP($C$5,Frequency!$A$1:$D$3,3,FALSE),DAY(B16)+VLOOKUP($C$5,Frequency!$A$1:$D$3,2,FALSE))</f>
        <v>31</v>
      </c>
      <c r="C17" s="13"/>
      <c r="D17" s="13"/>
      <c r="E17" s="12" t="str">
        <f t="shared" ref="E17:E51" si="0">IF(D17=0,"N/A",C17)</f>
        <v>N/A</v>
      </c>
      <c r="F17" s="17" t="str">
        <f>IF(ISBLANK($F$16)," ",$F$16)</f>
        <v xml:space="preserve"> </v>
      </c>
      <c r="G17" s="13"/>
      <c r="H17" s="13"/>
      <c r="I17" s="77"/>
      <c r="J17" s="78"/>
    </row>
    <row r="18" spans="2:10" x14ac:dyDescent="0.25">
      <c r="B18" s="32">
        <f>DATE(YEAR(B17)+VLOOKUP($C$5,Frequency!$A$1:$D$3,4,FALSE),MONTH(B17)+VLOOKUP($C$5,Frequency!$A$1:$D$3,3,FALSE),DAY(B17)+VLOOKUP($C$5,Frequency!$A$1:$D$3,2,FALSE))</f>
        <v>62</v>
      </c>
      <c r="C18" s="13"/>
      <c r="D18" s="13"/>
      <c r="E18" s="12" t="str">
        <f t="shared" si="0"/>
        <v>N/A</v>
      </c>
      <c r="F18" s="17" t="str">
        <f t="shared" ref="F18:F51" si="1">IF(ISBLANK($F$16)," ",$F$16)</f>
        <v xml:space="preserve"> </v>
      </c>
      <c r="G18" s="13"/>
      <c r="H18" s="13"/>
      <c r="I18" s="77"/>
      <c r="J18" s="78"/>
    </row>
    <row r="19" spans="2:10" x14ac:dyDescent="0.25">
      <c r="B19" s="32">
        <f>DATE(YEAR(B18)+VLOOKUP($C$5,Frequency!$A$1:$D$3,4,FALSE),MONTH(B18)+VLOOKUP($C$5,Frequency!$A$1:$D$3,3,FALSE),DAY(B18)+VLOOKUP($C$5,Frequency!$A$1:$D$3,2,FALSE))</f>
        <v>93</v>
      </c>
      <c r="C19" s="13"/>
      <c r="D19" s="13"/>
      <c r="E19" s="12" t="str">
        <f t="shared" si="0"/>
        <v>N/A</v>
      </c>
      <c r="F19" s="17" t="str">
        <f t="shared" si="1"/>
        <v xml:space="preserve"> </v>
      </c>
      <c r="G19" s="13"/>
      <c r="H19" s="13"/>
      <c r="I19" s="77" t="e">
        <f>SUM(C19:C21)/SUM(D19:D21)</f>
        <v>#DIV/0!</v>
      </c>
      <c r="J19" s="78" t="str">
        <f t="shared" ref="J19" si="2">YEAR(B19)&amp; " Q" &amp; INT(MONTH(B19)/4)+1</f>
        <v>1900 Q2</v>
      </c>
    </row>
    <row r="20" spans="2:10" x14ac:dyDescent="0.25">
      <c r="B20" s="32">
        <f>DATE(YEAR(B19)+VLOOKUP($C$5,Frequency!$A$1:$D$3,4,FALSE),MONTH(B19)+VLOOKUP($C$5,Frequency!$A$1:$D$3,3,FALSE),DAY(B19)+VLOOKUP($C$5,Frequency!$A$1:$D$3,2,FALSE))</f>
        <v>123</v>
      </c>
      <c r="C20" s="13"/>
      <c r="D20" s="13"/>
      <c r="E20" s="12" t="str">
        <f t="shared" si="0"/>
        <v>N/A</v>
      </c>
      <c r="F20" s="17" t="str">
        <f t="shared" si="1"/>
        <v xml:space="preserve"> </v>
      </c>
      <c r="G20" s="13"/>
      <c r="H20" s="13"/>
      <c r="I20" s="77"/>
      <c r="J20" s="78"/>
    </row>
    <row r="21" spans="2:10" x14ac:dyDescent="0.25">
      <c r="B21" s="32">
        <f>DATE(YEAR(B20)+VLOOKUP($C$5,Frequency!$A$1:$D$3,4,FALSE),MONTH(B20)+VLOOKUP($C$5,Frequency!$A$1:$D$3,3,FALSE),DAY(B20)+VLOOKUP($C$5,Frequency!$A$1:$D$3,2,FALSE))</f>
        <v>154</v>
      </c>
      <c r="C21" s="13"/>
      <c r="D21" s="13"/>
      <c r="E21" s="12" t="str">
        <f t="shared" si="0"/>
        <v>N/A</v>
      </c>
      <c r="F21" s="17" t="str">
        <f t="shared" si="1"/>
        <v xml:space="preserve"> </v>
      </c>
      <c r="G21" s="13"/>
      <c r="H21" s="13"/>
      <c r="I21" s="77"/>
      <c r="J21" s="78"/>
    </row>
    <row r="22" spans="2:10" x14ac:dyDescent="0.25">
      <c r="B22" s="32">
        <f>DATE(YEAR(B21)+VLOOKUP($C$5,Frequency!$A$1:$D$3,4,FALSE),MONTH(B21)+VLOOKUP($C$5,Frequency!$A$1:$D$3,3,FALSE),DAY(B21)+VLOOKUP($C$5,Frequency!$A$1:$D$3,2,FALSE))</f>
        <v>184</v>
      </c>
      <c r="C22" s="13"/>
      <c r="D22" s="13"/>
      <c r="E22" s="12" t="str">
        <f t="shared" si="0"/>
        <v>N/A</v>
      </c>
      <c r="F22" s="17" t="str">
        <f t="shared" si="1"/>
        <v xml:space="preserve"> </v>
      </c>
      <c r="G22" s="13"/>
      <c r="H22" s="13"/>
      <c r="I22" s="77" t="e">
        <f t="shared" ref="I22" si="3">SUM(C22:C24)/SUM(D22:D24)</f>
        <v>#DIV/0!</v>
      </c>
      <c r="J22" s="78" t="str">
        <f t="shared" ref="J22" si="4">YEAR(B22)&amp; " Q" &amp; INT(MONTH(B22)/4)+1</f>
        <v>1900 Q2</v>
      </c>
    </row>
    <row r="23" spans="2:10" x14ac:dyDescent="0.25">
      <c r="B23" s="32">
        <f>DATE(YEAR(B22)+VLOOKUP($C$5,Frequency!$A$1:$D$3,4,FALSE),MONTH(B22)+VLOOKUP($C$5,Frequency!$A$1:$D$3,3,FALSE),DAY(B22)+VLOOKUP($C$5,Frequency!$A$1:$D$3,2,FALSE))</f>
        <v>215</v>
      </c>
      <c r="C23" s="13"/>
      <c r="D23" s="13"/>
      <c r="E23" s="12" t="str">
        <f t="shared" si="0"/>
        <v>N/A</v>
      </c>
      <c r="F23" s="17" t="str">
        <f t="shared" si="1"/>
        <v xml:space="preserve"> </v>
      </c>
      <c r="G23" s="13"/>
      <c r="H23" s="13"/>
      <c r="I23" s="77"/>
      <c r="J23" s="78"/>
    </row>
    <row r="24" spans="2:10" x14ac:dyDescent="0.25">
      <c r="B24" s="32">
        <f>DATE(YEAR(B23)+VLOOKUP($C$5,Frequency!$A$1:$D$3,4,FALSE),MONTH(B23)+VLOOKUP($C$5,Frequency!$A$1:$D$3,3,FALSE),DAY(B23)+VLOOKUP($C$5,Frequency!$A$1:$D$3,2,FALSE))</f>
        <v>246</v>
      </c>
      <c r="C24" s="13"/>
      <c r="D24" s="13"/>
      <c r="E24" s="12" t="str">
        <f t="shared" si="0"/>
        <v>N/A</v>
      </c>
      <c r="F24" s="17" t="str">
        <f t="shared" si="1"/>
        <v xml:space="preserve"> </v>
      </c>
      <c r="G24" s="13"/>
      <c r="H24" s="13"/>
      <c r="I24" s="77"/>
      <c r="J24" s="78"/>
    </row>
    <row r="25" spans="2:10" x14ac:dyDescent="0.25">
      <c r="B25" s="32">
        <f>DATE(YEAR(B24)+VLOOKUP($C$5,Frequency!$A$1:$D$3,4,FALSE),MONTH(B24)+VLOOKUP($C$5,Frequency!$A$1:$D$3,3,FALSE),DAY(B24)+VLOOKUP($C$5,Frequency!$A$1:$D$3,2,FALSE))</f>
        <v>276</v>
      </c>
      <c r="C25" s="13"/>
      <c r="D25" s="13"/>
      <c r="E25" s="12" t="str">
        <f t="shared" si="0"/>
        <v>N/A</v>
      </c>
      <c r="F25" s="17" t="str">
        <f t="shared" si="1"/>
        <v xml:space="preserve"> </v>
      </c>
      <c r="G25" s="13"/>
      <c r="H25" s="13"/>
      <c r="I25" s="77" t="e">
        <f t="shared" ref="I25" si="5">SUM(C25:C27)/SUM(D25:D27)</f>
        <v>#DIV/0!</v>
      </c>
      <c r="J25" s="78" t="str">
        <f t="shared" ref="J25" si="6">YEAR(B25)&amp; " Q" &amp; INT(MONTH(B25)/4)+1</f>
        <v>1900 Q3</v>
      </c>
    </row>
    <row r="26" spans="2:10" x14ac:dyDescent="0.25">
      <c r="B26" s="32">
        <f>DATE(YEAR(B25)+VLOOKUP($C$5,Frequency!$A$1:$D$3,4,FALSE),MONTH(B25)+VLOOKUP($C$5,Frequency!$A$1:$D$3,3,FALSE),DAY(B25)+VLOOKUP($C$5,Frequency!$A$1:$D$3,2,FALSE))</f>
        <v>307</v>
      </c>
      <c r="C26" s="13"/>
      <c r="D26" s="13"/>
      <c r="E26" s="12" t="str">
        <f t="shared" si="0"/>
        <v>N/A</v>
      </c>
      <c r="F26" s="17" t="str">
        <f t="shared" si="1"/>
        <v xml:space="preserve"> </v>
      </c>
      <c r="G26" s="13"/>
      <c r="H26" s="13"/>
      <c r="I26" s="77"/>
      <c r="J26" s="78"/>
    </row>
    <row r="27" spans="2:10" x14ac:dyDescent="0.25">
      <c r="B27" s="32">
        <f>DATE(YEAR(B26)+VLOOKUP($C$5,Frequency!$A$1:$D$3,4,FALSE),MONTH(B26)+VLOOKUP($C$5,Frequency!$A$1:$D$3,3,FALSE),DAY(B26)+VLOOKUP($C$5,Frequency!$A$1:$D$3,2,FALSE))</f>
        <v>337</v>
      </c>
      <c r="C27" s="13"/>
      <c r="D27" s="13"/>
      <c r="E27" s="12" t="str">
        <f t="shared" si="0"/>
        <v>N/A</v>
      </c>
      <c r="F27" s="17" t="str">
        <f t="shared" si="1"/>
        <v xml:space="preserve"> </v>
      </c>
      <c r="G27" s="13"/>
      <c r="H27" s="13"/>
      <c r="I27" s="77"/>
      <c r="J27" s="78"/>
    </row>
    <row r="28" spans="2:10" x14ac:dyDescent="0.25">
      <c r="B28" s="32">
        <f>DATE(YEAR(B27)+VLOOKUP($C$5,Frequency!$A$1:$D$3,4,FALSE),MONTH(B27)+VLOOKUP($C$5,Frequency!$A$1:$D$3,3,FALSE),DAY(B27)+VLOOKUP($C$5,Frequency!$A$1:$D$3,2,FALSE))</f>
        <v>368</v>
      </c>
      <c r="C28" s="13"/>
      <c r="D28" s="13"/>
      <c r="E28" s="12" t="str">
        <f t="shared" si="0"/>
        <v>N/A</v>
      </c>
      <c r="F28" s="17" t="str">
        <f t="shared" si="1"/>
        <v xml:space="preserve"> </v>
      </c>
      <c r="G28" s="13"/>
      <c r="H28" s="13"/>
      <c r="I28" s="77" t="e">
        <f t="shared" ref="I28" si="7">SUM(C28:C30)/SUM(D28:D30)</f>
        <v>#DIV/0!</v>
      </c>
      <c r="J28" s="78" t="str">
        <f t="shared" ref="J28" si="8">YEAR(B28)&amp; " Q" &amp; INT(MONTH(B28)/4)+1</f>
        <v>1901 Q1</v>
      </c>
    </row>
    <row r="29" spans="2:10" x14ac:dyDescent="0.25">
      <c r="B29" s="32">
        <f>DATE(YEAR(B28)+VLOOKUP($C$5,Frequency!$A$1:$D$3,4,FALSE),MONTH(B28)+VLOOKUP($C$5,Frequency!$A$1:$D$3,3,FALSE),DAY(B28)+VLOOKUP($C$5,Frequency!$A$1:$D$3,2,FALSE))</f>
        <v>399</v>
      </c>
      <c r="C29" s="13"/>
      <c r="D29" s="13"/>
      <c r="E29" s="12" t="str">
        <f t="shared" si="0"/>
        <v>N/A</v>
      </c>
      <c r="F29" s="17" t="str">
        <f t="shared" si="1"/>
        <v xml:space="preserve"> </v>
      </c>
      <c r="G29" s="13"/>
      <c r="H29" s="13"/>
      <c r="I29" s="77"/>
      <c r="J29" s="78"/>
    </row>
    <row r="30" spans="2:10" x14ac:dyDescent="0.25">
      <c r="B30" s="32">
        <f>DATE(YEAR(B29)+VLOOKUP($C$5,Frequency!$A$1:$D$3,4,FALSE),MONTH(B29)+VLOOKUP($C$5,Frequency!$A$1:$D$3,3,FALSE),DAY(B29)+VLOOKUP($C$5,Frequency!$A$1:$D$3,2,FALSE))</f>
        <v>427</v>
      </c>
      <c r="C30" s="13"/>
      <c r="D30" s="13"/>
      <c r="E30" s="12" t="str">
        <f t="shared" si="0"/>
        <v>N/A</v>
      </c>
      <c r="F30" s="17" t="str">
        <f t="shared" si="1"/>
        <v xml:space="preserve"> </v>
      </c>
      <c r="G30" s="13"/>
      <c r="H30" s="13"/>
      <c r="I30" s="77"/>
      <c r="J30" s="78"/>
    </row>
    <row r="31" spans="2:10" x14ac:dyDescent="0.25">
      <c r="B31" s="32">
        <f>DATE(YEAR(B30)+VLOOKUP($C$5,Frequency!$A$1:$D$3,4,FALSE),MONTH(B30)+VLOOKUP($C$5,Frequency!$A$1:$D$3,3,FALSE),DAY(B30)+VLOOKUP($C$5,Frequency!$A$1:$D$3,2,FALSE))</f>
        <v>458</v>
      </c>
      <c r="C31" s="13"/>
      <c r="D31" s="13"/>
      <c r="E31" s="12" t="str">
        <f t="shared" si="0"/>
        <v>N/A</v>
      </c>
      <c r="F31" s="17" t="str">
        <f t="shared" si="1"/>
        <v xml:space="preserve"> </v>
      </c>
      <c r="G31" s="13"/>
      <c r="H31" s="13"/>
      <c r="I31" s="77" t="e">
        <f t="shared" ref="I31" si="9">SUM(C31:C33)/SUM(D31:D33)</f>
        <v>#DIV/0!</v>
      </c>
      <c r="J31" s="78" t="str">
        <f t="shared" ref="J31" si="10">YEAR(B31)&amp; " Q" &amp; INT(MONTH(B31)/4)+1</f>
        <v>1901 Q2</v>
      </c>
    </row>
    <row r="32" spans="2:10" x14ac:dyDescent="0.25">
      <c r="B32" s="32">
        <f>DATE(YEAR(B31)+VLOOKUP($C$5,Frequency!$A$1:$D$3,4,FALSE),MONTH(B31)+VLOOKUP($C$5,Frequency!$A$1:$D$3,3,FALSE),DAY(B31)+VLOOKUP($C$5,Frequency!$A$1:$D$3,2,FALSE))</f>
        <v>488</v>
      </c>
      <c r="C32" s="13"/>
      <c r="D32" s="13"/>
      <c r="E32" s="12" t="str">
        <f t="shared" si="0"/>
        <v>N/A</v>
      </c>
      <c r="F32" s="17" t="str">
        <f t="shared" si="1"/>
        <v xml:space="preserve"> </v>
      </c>
      <c r="G32" s="13"/>
      <c r="H32" s="13"/>
      <c r="I32" s="77"/>
      <c r="J32" s="78"/>
    </row>
    <row r="33" spans="2:10" x14ac:dyDescent="0.25">
      <c r="B33" s="32">
        <f>DATE(YEAR(B32)+VLOOKUP($C$5,Frequency!$A$1:$D$3,4,FALSE),MONTH(B32)+VLOOKUP($C$5,Frequency!$A$1:$D$3,3,FALSE),DAY(B32)+VLOOKUP($C$5,Frequency!$A$1:$D$3,2,FALSE))</f>
        <v>519</v>
      </c>
      <c r="C33" s="13"/>
      <c r="D33" s="13"/>
      <c r="E33" s="12" t="str">
        <f t="shared" si="0"/>
        <v>N/A</v>
      </c>
      <c r="F33" s="17" t="str">
        <f t="shared" si="1"/>
        <v xml:space="preserve"> </v>
      </c>
      <c r="G33" s="13"/>
      <c r="H33" s="13"/>
      <c r="I33" s="77"/>
      <c r="J33" s="78"/>
    </row>
    <row r="34" spans="2:10" x14ac:dyDescent="0.25">
      <c r="B34" s="32">
        <f>DATE(YEAR(B33)+VLOOKUP($C$5,Frequency!$A$1:$D$3,4,FALSE),MONTH(B33)+VLOOKUP($C$5,Frequency!$A$1:$D$3,3,FALSE),DAY(B33)+VLOOKUP($C$5,Frequency!$A$1:$D$3,2,FALSE))</f>
        <v>549</v>
      </c>
      <c r="C34" s="13"/>
      <c r="D34" s="13"/>
      <c r="E34" s="12" t="str">
        <f t="shared" si="0"/>
        <v>N/A</v>
      </c>
      <c r="F34" s="17" t="str">
        <f t="shared" si="1"/>
        <v xml:space="preserve"> </v>
      </c>
      <c r="G34" s="13"/>
      <c r="H34" s="13"/>
      <c r="I34" s="77" t="e">
        <f t="shared" ref="I34" si="11">SUM(C34:C36)/SUM(D34:D36)</f>
        <v>#DIV/0!</v>
      </c>
      <c r="J34" s="78" t="str">
        <f t="shared" ref="J34" si="12">YEAR(B34)&amp; " Q" &amp; INT(MONTH(B34)/4)+1</f>
        <v>1901 Q2</v>
      </c>
    </row>
    <row r="35" spans="2:10" x14ac:dyDescent="0.25">
      <c r="B35" s="32">
        <f>DATE(YEAR(B34)+VLOOKUP($C$5,Frequency!$A$1:$D$3,4,FALSE),MONTH(B34)+VLOOKUP($C$5,Frequency!$A$1:$D$3,3,FALSE),DAY(B34)+VLOOKUP($C$5,Frequency!$A$1:$D$3,2,FALSE))</f>
        <v>580</v>
      </c>
      <c r="C35" s="13"/>
      <c r="D35" s="13"/>
      <c r="E35" s="12" t="str">
        <f t="shared" si="0"/>
        <v>N/A</v>
      </c>
      <c r="F35" s="17" t="str">
        <f t="shared" si="1"/>
        <v xml:space="preserve"> </v>
      </c>
      <c r="G35" s="13"/>
      <c r="H35" s="13"/>
      <c r="I35" s="77"/>
      <c r="J35" s="78"/>
    </row>
    <row r="36" spans="2:10" x14ac:dyDescent="0.25">
      <c r="B36" s="32">
        <f>DATE(YEAR(B35)+VLOOKUP($C$5,Frequency!$A$1:$D$3,4,FALSE),MONTH(B35)+VLOOKUP($C$5,Frequency!$A$1:$D$3,3,FALSE),DAY(B35)+VLOOKUP($C$5,Frequency!$A$1:$D$3,2,FALSE))</f>
        <v>611</v>
      </c>
      <c r="C36" s="13"/>
      <c r="D36" s="13"/>
      <c r="E36" s="12" t="str">
        <f t="shared" si="0"/>
        <v>N/A</v>
      </c>
      <c r="F36" s="17" t="str">
        <f t="shared" si="1"/>
        <v xml:space="preserve"> </v>
      </c>
      <c r="G36" s="13"/>
      <c r="H36" s="13"/>
      <c r="I36" s="77"/>
      <c r="J36" s="78"/>
    </row>
    <row r="37" spans="2:10" x14ac:dyDescent="0.25">
      <c r="B37" s="32">
        <f>DATE(YEAR(B36)+VLOOKUP($C$5,Frequency!$A$1:$D$3,4,FALSE),MONTH(B36)+VLOOKUP($C$5,Frequency!$A$1:$D$3,3,FALSE),DAY(B36)+VLOOKUP($C$5,Frequency!$A$1:$D$3,2,FALSE))</f>
        <v>641</v>
      </c>
      <c r="C37" s="13"/>
      <c r="D37" s="13"/>
      <c r="E37" s="12" t="str">
        <f t="shared" si="0"/>
        <v>N/A</v>
      </c>
      <c r="F37" s="17" t="str">
        <f t="shared" si="1"/>
        <v xml:space="preserve"> </v>
      </c>
      <c r="G37" s="13"/>
      <c r="H37" s="13"/>
      <c r="I37" s="77" t="e">
        <f t="shared" ref="I37" si="13">SUM(C37:C39)/SUM(D37:D39)</f>
        <v>#DIV/0!</v>
      </c>
      <c r="J37" s="78" t="str">
        <f t="shared" ref="J37" si="14">YEAR(B37)&amp; " Q" &amp; INT(MONTH(B37)/4)+1</f>
        <v>1901 Q3</v>
      </c>
    </row>
    <row r="38" spans="2:10" x14ac:dyDescent="0.25">
      <c r="B38" s="32">
        <f>DATE(YEAR(B37)+VLOOKUP($C$5,Frequency!$A$1:$D$3,4,FALSE),MONTH(B37)+VLOOKUP($C$5,Frequency!$A$1:$D$3,3,FALSE),DAY(B37)+VLOOKUP($C$5,Frequency!$A$1:$D$3,2,FALSE))</f>
        <v>672</v>
      </c>
      <c r="C38" s="13"/>
      <c r="D38" s="13"/>
      <c r="E38" s="12" t="str">
        <f t="shared" si="0"/>
        <v>N/A</v>
      </c>
      <c r="F38" s="17" t="str">
        <f t="shared" si="1"/>
        <v xml:space="preserve"> </v>
      </c>
      <c r="G38" s="13"/>
      <c r="H38" s="13"/>
      <c r="I38" s="77"/>
      <c r="J38" s="78"/>
    </row>
    <row r="39" spans="2:10" x14ac:dyDescent="0.25">
      <c r="B39" s="32">
        <f>DATE(YEAR(B38)+VLOOKUP($C$5,Frequency!$A$1:$D$3,4,FALSE),MONTH(B38)+VLOOKUP($C$5,Frequency!$A$1:$D$3,3,FALSE),DAY(B38)+VLOOKUP($C$5,Frequency!$A$1:$D$3,2,FALSE))</f>
        <v>702</v>
      </c>
      <c r="C39" s="13"/>
      <c r="D39" s="13"/>
      <c r="E39" s="12" t="str">
        <f t="shared" si="0"/>
        <v>N/A</v>
      </c>
      <c r="F39" s="17" t="str">
        <f t="shared" si="1"/>
        <v xml:space="preserve"> </v>
      </c>
      <c r="G39" s="13"/>
      <c r="H39" s="13"/>
      <c r="I39" s="77"/>
      <c r="J39" s="78"/>
    </row>
    <row r="40" spans="2:10" x14ac:dyDescent="0.25">
      <c r="B40" s="32">
        <f>DATE(YEAR(B39)+VLOOKUP($C$5,Frequency!$A$1:$D$3,4,FALSE),MONTH(B39)+VLOOKUP($C$5,Frequency!$A$1:$D$3,3,FALSE),DAY(B39)+VLOOKUP($C$5,Frequency!$A$1:$D$3,2,FALSE))</f>
        <v>733</v>
      </c>
      <c r="C40" s="13"/>
      <c r="D40" s="13"/>
      <c r="E40" s="12" t="str">
        <f t="shared" si="0"/>
        <v>N/A</v>
      </c>
      <c r="F40" s="17" t="str">
        <f t="shared" si="1"/>
        <v xml:space="preserve"> </v>
      </c>
      <c r="G40" s="13"/>
      <c r="H40" s="13"/>
      <c r="I40" s="77" t="e">
        <f t="shared" ref="I40" si="15">SUM(C40:C42)/SUM(D40:D42)</f>
        <v>#DIV/0!</v>
      </c>
      <c r="J40" s="78" t="str">
        <f t="shared" ref="J40" si="16">YEAR(B40)&amp; " Q" &amp; INT(MONTH(B40)/4)+1</f>
        <v>1902 Q1</v>
      </c>
    </row>
    <row r="41" spans="2:10" x14ac:dyDescent="0.25">
      <c r="B41" s="32">
        <f>DATE(YEAR(B40)+VLOOKUP($C$5,Frequency!$A$1:$D$3,4,FALSE),MONTH(B40)+VLOOKUP($C$5,Frequency!$A$1:$D$3,3,FALSE),DAY(B40)+VLOOKUP($C$5,Frequency!$A$1:$D$3,2,FALSE))</f>
        <v>764</v>
      </c>
      <c r="C41" s="13"/>
      <c r="D41" s="13"/>
      <c r="E41" s="12" t="str">
        <f t="shared" si="0"/>
        <v>N/A</v>
      </c>
      <c r="F41" s="17" t="str">
        <f t="shared" si="1"/>
        <v xml:space="preserve"> </v>
      </c>
      <c r="G41" s="13"/>
      <c r="H41" s="13"/>
      <c r="I41" s="77"/>
      <c r="J41" s="78"/>
    </row>
    <row r="42" spans="2:10" x14ac:dyDescent="0.25">
      <c r="B42" s="32">
        <f>DATE(YEAR(B41)+VLOOKUP($C$5,Frequency!$A$1:$D$3,4,FALSE),MONTH(B41)+VLOOKUP($C$5,Frequency!$A$1:$D$3,3,FALSE),DAY(B41)+VLOOKUP($C$5,Frequency!$A$1:$D$3,2,FALSE))</f>
        <v>792</v>
      </c>
      <c r="C42" s="13"/>
      <c r="D42" s="13"/>
      <c r="E42" s="12" t="str">
        <f t="shared" si="0"/>
        <v>N/A</v>
      </c>
      <c r="F42" s="17" t="str">
        <f t="shared" si="1"/>
        <v xml:space="preserve"> </v>
      </c>
      <c r="G42" s="13"/>
      <c r="H42" s="13"/>
      <c r="I42" s="77"/>
      <c r="J42" s="78"/>
    </row>
    <row r="43" spans="2:10" x14ac:dyDescent="0.25">
      <c r="B43" s="32">
        <f>DATE(YEAR(B42)+VLOOKUP($C$5,Frequency!$A$1:$D$3,4,FALSE),MONTH(B42)+VLOOKUP($C$5,Frequency!$A$1:$D$3,3,FALSE),DAY(B42)+VLOOKUP($C$5,Frequency!$A$1:$D$3,2,FALSE))</f>
        <v>823</v>
      </c>
      <c r="C43" s="13"/>
      <c r="D43" s="13"/>
      <c r="E43" s="12" t="str">
        <f t="shared" si="0"/>
        <v>N/A</v>
      </c>
      <c r="F43" s="17" t="str">
        <f t="shared" si="1"/>
        <v xml:space="preserve"> </v>
      </c>
      <c r="G43" s="13"/>
      <c r="H43" s="13"/>
      <c r="I43" s="77" t="e">
        <f t="shared" ref="I43" si="17">SUM(C43:C45)/SUM(D43:D45)</f>
        <v>#DIV/0!</v>
      </c>
      <c r="J43" s="78" t="str">
        <f t="shared" ref="J43" si="18">YEAR(B43)&amp; " Q" &amp; INT(MONTH(B43)/4)+1</f>
        <v>1902 Q2</v>
      </c>
    </row>
    <row r="44" spans="2:10" x14ac:dyDescent="0.25">
      <c r="B44" s="32">
        <f>DATE(YEAR(B43)+VLOOKUP($C$5,Frequency!$A$1:$D$3,4,FALSE),MONTH(B43)+VLOOKUP($C$5,Frequency!$A$1:$D$3,3,FALSE),DAY(B43)+VLOOKUP($C$5,Frequency!$A$1:$D$3,2,FALSE))</f>
        <v>853</v>
      </c>
      <c r="C44" s="13"/>
      <c r="D44" s="13"/>
      <c r="E44" s="12" t="str">
        <f t="shared" si="0"/>
        <v>N/A</v>
      </c>
      <c r="F44" s="17" t="str">
        <f t="shared" si="1"/>
        <v xml:space="preserve"> </v>
      </c>
      <c r="G44" s="13"/>
      <c r="H44" s="13"/>
      <c r="I44" s="77"/>
      <c r="J44" s="78"/>
    </row>
    <row r="45" spans="2:10" x14ac:dyDescent="0.25">
      <c r="B45" s="32">
        <f>DATE(YEAR(B44)+VLOOKUP($C$5,Frequency!$A$1:$D$3,4,FALSE),MONTH(B44)+VLOOKUP($C$5,Frequency!$A$1:$D$3,3,FALSE),DAY(B44)+VLOOKUP($C$5,Frequency!$A$1:$D$3,2,FALSE))</f>
        <v>884</v>
      </c>
      <c r="C45" s="13"/>
      <c r="D45" s="13"/>
      <c r="E45" s="12" t="str">
        <f t="shared" si="0"/>
        <v>N/A</v>
      </c>
      <c r="F45" s="17" t="str">
        <f t="shared" si="1"/>
        <v xml:space="preserve"> </v>
      </c>
      <c r="G45" s="13"/>
      <c r="H45" s="13"/>
      <c r="I45" s="77"/>
      <c r="J45" s="78"/>
    </row>
    <row r="46" spans="2:10" x14ac:dyDescent="0.25">
      <c r="B46" s="32">
        <f>DATE(YEAR(B45)+VLOOKUP($C$5,Frequency!$A$1:$D$3,4,FALSE),MONTH(B45)+VLOOKUP($C$5,Frequency!$A$1:$D$3,3,FALSE),DAY(B45)+VLOOKUP($C$5,Frequency!$A$1:$D$3,2,FALSE))</f>
        <v>914</v>
      </c>
      <c r="C46" s="13"/>
      <c r="D46" s="13"/>
      <c r="E46" s="12" t="str">
        <f t="shared" si="0"/>
        <v>N/A</v>
      </c>
      <c r="F46" s="17" t="str">
        <f t="shared" si="1"/>
        <v xml:space="preserve"> </v>
      </c>
      <c r="G46" s="13"/>
      <c r="H46" s="13"/>
      <c r="I46" s="77" t="e">
        <f t="shared" ref="I46" si="19">SUM(C46:C48)/SUM(D46:D48)</f>
        <v>#DIV/0!</v>
      </c>
      <c r="J46" s="78" t="str">
        <f t="shared" ref="J46" si="20">YEAR(B46)&amp; " Q" &amp; INT(MONTH(B46)/4)+1</f>
        <v>1902 Q2</v>
      </c>
    </row>
    <row r="47" spans="2:10" x14ac:dyDescent="0.25">
      <c r="B47" s="32">
        <f>DATE(YEAR(B46)+VLOOKUP($C$5,Frequency!$A$1:$D$3,4,FALSE),MONTH(B46)+VLOOKUP($C$5,Frequency!$A$1:$D$3,3,FALSE),DAY(B46)+VLOOKUP($C$5,Frequency!$A$1:$D$3,2,FALSE))</f>
        <v>945</v>
      </c>
      <c r="C47" s="13"/>
      <c r="D47" s="13"/>
      <c r="E47" s="12" t="str">
        <f t="shared" si="0"/>
        <v>N/A</v>
      </c>
      <c r="F47" s="17" t="str">
        <f t="shared" si="1"/>
        <v xml:space="preserve"> </v>
      </c>
      <c r="G47" s="13"/>
      <c r="H47" s="13"/>
      <c r="I47" s="77"/>
      <c r="J47" s="78"/>
    </row>
    <row r="48" spans="2:10" x14ac:dyDescent="0.25">
      <c r="B48" s="32">
        <f>DATE(YEAR(B47)+VLOOKUP($C$5,Frequency!$A$1:$D$3,4,FALSE),MONTH(B47)+VLOOKUP($C$5,Frequency!$A$1:$D$3,3,FALSE),DAY(B47)+VLOOKUP($C$5,Frequency!$A$1:$D$3,2,FALSE))</f>
        <v>976</v>
      </c>
      <c r="C48" s="13"/>
      <c r="D48" s="13"/>
      <c r="E48" s="12" t="str">
        <f t="shared" si="0"/>
        <v>N/A</v>
      </c>
      <c r="F48" s="17" t="str">
        <f t="shared" si="1"/>
        <v xml:space="preserve"> </v>
      </c>
      <c r="G48" s="13"/>
      <c r="H48" s="13"/>
      <c r="I48" s="77"/>
      <c r="J48" s="78"/>
    </row>
    <row r="49" spans="2:10" x14ac:dyDescent="0.25">
      <c r="B49" s="32">
        <f>DATE(YEAR(B48)+VLOOKUP($C$5,Frequency!$A$1:$D$3,4,FALSE),MONTH(B48)+VLOOKUP($C$5,Frequency!$A$1:$D$3,3,FALSE),DAY(B48)+VLOOKUP($C$5,Frequency!$A$1:$D$3,2,FALSE))</f>
        <v>1006</v>
      </c>
      <c r="C49" s="13"/>
      <c r="D49" s="13"/>
      <c r="E49" s="12" t="str">
        <f t="shared" si="0"/>
        <v>N/A</v>
      </c>
      <c r="F49" s="17" t="str">
        <f t="shared" si="1"/>
        <v xml:space="preserve"> </v>
      </c>
      <c r="G49" s="13"/>
      <c r="H49" s="13"/>
      <c r="I49" s="77" t="e">
        <f t="shared" ref="I49" si="21">SUM(C49:C51)/SUM(D49:D51)</f>
        <v>#DIV/0!</v>
      </c>
      <c r="J49" s="78" t="str">
        <f t="shared" ref="J49" si="22">YEAR(B49)&amp; " Q" &amp; INT(MONTH(B49)/4)+1</f>
        <v>1902 Q3</v>
      </c>
    </row>
    <row r="50" spans="2:10" x14ac:dyDescent="0.25">
      <c r="B50" s="32">
        <f>DATE(YEAR(B49)+VLOOKUP($C$5,Frequency!$A$1:$D$3,4,FALSE),MONTH(B49)+VLOOKUP($C$5,Frequency!$A$1:$D$3,3,FALSE),DAY(B49)+VLOOKUP($C$5,Frequency!$A$1:$D$3,2,FALSE))</f>
        <v>1037</v>
      </c>
      <c r="C50" s="13"/>
      <c r="D50" s="13"/>
      <c r="E50" s="12" t="str">
        <f t="shared" si="0"/>
        <v>N/A</v>
      </c>
      <c r="F50" s="17" t="str">
        <f t="shared" si="1"/>
        <v xml:space="preserve"> </v>
      </c>
      <c r="G50" s="13"/>
      <c r="H50" s="13"/>
      <c r="I50" s="77"/>
      <c r="J50" s="78"/>
    </row>
    <row r="51" spans="2:10" x14ac:dyDescent="0.25">
      <c r="B51" s="32">
        <f>DATE(YEAR(B50)+VLOOKUP($C$5,Frequency!$A$1:$D$3,4,FALSE),MONTH(B50)+VLOOKUP($C$5,Frequency!$A$1:$D$3,3,FALSE),DAY(B50)+VLOOKUP($C$5,Frequency!$A$1:$D$3,2,FALSE))</f>
        <v>1067</v>
      </c>
      <c r="C51" s="13"/>
      <c r="D51" s="13"/>
      <c r="E51" s="12" t="str">
        <f t="shared" si="0"/>
        <v>N/A</v>
      </c>
      <c r="F51" s="17" t="str">
        <f t="shared" si="1"/>
        <v xml:space="preserve"> </v>
      </c>
      <c r="G51" s="13"/>
      <c r="H51" s="13"/>
      <c r="I51" s="77"/>
      <c r="J51" s="78"/>
    </row>
  </sheetData>
  <mergeCells count="34">
    <mergeCell ref="I19:I21"/>
    <mergeCell ref="J19:J21"/>
    <mergeCell ref="B2:D2"/>
    <mergeCell ref="F2:H7"/>
    <mergeCell ref="C3:D3"/>
    <mergeCell ref="C4:D4"/>
    <mergeCell ref="C5:D5"/>
    <mergeCell ref="C6:D6"/>
    <mergeCell ref="C7:D7"/>
    <mergeCell ref="B8:B12"/>
    <mergeCell ref="C8:D12"/>
    <mergeCell ref="B14:H14"/>
    <mergeCell ref="I16:I18"/>
    <mergeCell ref="J16:J18"/>
    <mergeCell ref="I22:I24"/>
    <mergeCell ref="J22:J24"/>
    <mergeCell ref="I25:I27"/>
    <mergeCell ref="J25:J27"/>
    <mergeCell ref="I28:I30"/>
    <mergeCell ref="J28:J30"/>
    <mergeCell ref="I31:I33"/>
    <mergeCell ref="J31:J33"/>
    <mergeCell ref="I34:I36"/>
    <mergeCell ref="J34:J36"/>
    <mergeCell ref="I37:I39"/>
    <mergeCell ref="J37:J39"/>
    <mergeCell ref="I49:I51"/>
    <mergeCell ref="J49:J51"/>
    <mergeCell ref="I40:I42"/>
    <mergeCell ref="J40:J42"/>
    <mergeCell ref="I43:I45"/>
    <mergeCell ref="J43:J45"/>
    <mergeCell ref="I46:I48"/>
    <mergeCell ref="J46:J4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5911"/>
  </sheetPr>
  <dimension ref="B1:J51"/>
  <sheetViews>
    <sheetView workbookViewId="0">
      <selection activeCell="C8" sqref="C8:D12"/>
    </sheetView>
  </sheetViews>
  <sheetFormatPr defaultRowHeight="15" x14ac:dyDescent="0.25"/>
  <cols>
    <col min="1" max="1" width="1.85546875" customWidth="1"/>
    <col min="2" max="2" width="25.140625" customWidth="1"/>
    <col min="3" max="3" width="15.85546875" customWidth="1"/>
    <col min="4" max="4" width="14.7109375"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10" ht="15.75" thickBot="1" x14ac:dyDescent="0.3"/>
    <row r="2" spans="2:10" ht="15.75" customHeight="1" x14ac:dyDescent="0.25">
      <c r="B2" s="89" t="s">
        <v>14</v>
      </c>
      <c r="C2" s="89"/>
      <c r="D2" s="89"/>
      <c r="F2" s="90" t="s">
        <v>33</v>
      </c>
      <c r="G2" s="91"/>
      <c r="H2" s="92"/>
    </row>
    <row r="3" spans="2:10" x14ac:dyDescent="0.25">
      <c r="B3" s="1" t="s">
        <v>8</v>
      </c>
      <c r="C3" s="99">
        <f>Instructions!$C$9</f>
        <v>0</v>
      </c>
      <c r="D3" s="99"/>
      <c r="F3" s="93"/>
      <c r="G3" s="94"/>
      <c r="H3" s="95"/>
    </row>
    <row r="4" spans="2:10" ht="45.75" customHeight="1" x14ac:dyDescent="0.25">
      <c r="B4" s="20" t="s">
        <v>9</v>
      </c>
      <c r="C4" s="102" t="s">
        <v>50</v>
      </c>
      <c r="D4" s="102"/>
      <c r="F4" s="93"/>
      <c r="G4" s="94"/>
      <c r="H4" s="95"/>
    </row>
    <row r="5" spans="2:10" x14ac:dyDescent="0.25">
      <c r="B5" s="1" t="s">
        <v>3</v>
      </c>
      <c r="C5" s="99" t="s">
        <v>4</v>
      </c>
      <c r="D5" s="99"/>
      <c r="F5" s="93"/>
      <c r="G5" s="94"/>
      <c r="H5" s="95"/>
    </row>
    <row r="6" spans="2:10" x14ac:dyDescent="0.25">
      <c r="B6" s="1" t="s">
        <v>6</v>
      </c>
      <c r="C6" s="101"/>
      <c r="D6" s="101"/>
      <c r="F6" s="93"/>
      <c r="G6" s="94"/>
      <c r="H6" s="95"/>
    </row>
    <row r="7" spans="2:10" ht="15.75" thickBot="1" x14ac:dyDescent="0.3">
      <c r="B7" s="1" t="s">
        <v>19</v>
      </c>
      <c r="C7" s="99" t="s">
        <v>42</v>
      </c>
      <c r="D7" s="99"/>
      <c r="F7" s="96"/>
      <c r="G7" s="97"/>
      <c r="H7" s="98"/>
    </row>
    <row r="8" spans="2:10" ht="15" customHeight="1" x14ac:dyDescent="0.25">
      <c r="B8" s="79" t="s">
        <v>44</v>
      </c>
      <c r="C8" s="82" t="s">
        <v>51</v>
      </c>
      <c r="D8" s="83"/>
      <c r="F8" s="18"/>
      <c r="G8" s="18"/>
      <c r="H8" s="18"/>
    </row>
    <row r="9" spans="2:10" x14ac:dyDescent="0.25">
      <c r="B9" s="80"/>
      <c r="C9" s="84"/>
      <c r="D9" s="85"/>
      <c r="F9" s="18"/>
      <c r="G9" s="18"/>
      <c r="H9" s="18"/>
    </row>
    <row r="10" spans="2:10" x14ac:dyDescent="0.25">
      <c r="B10" s="80"/>
      <c r="C10" s="84"/>
      <c r="D10" s="85"/>
      <c r="F10" s="18"/>
      <c r="G10" s="18"/>
      <c r="H10" s="18"/>
    </row>
    <row r="11" spans="2:10" x14ac:dyDescent="0.25">
      <c r="B11" s="80"/>
      <c r="C11" s="84"/>
      <c r="D11" s="85"/>
      <c r="F11" s="18"/>
      <c r="G11" s="18"/>
      <c r="H11" s="18"/>
    </row>
    <row r="12" spans="2:10" x14ac:dyDescent="0.25">
      <c r="B12" s="81"/>
      <c r="C12" s="86"/>
      <c r="D12" s="87"/>
      <c r="F12" s="18"/>
      <c r="G12" s="18"/>
      <c r="H12" s="18"/>
    </row>
    <row r="14" spans="2:10" ht="33" customHeight="1" x14ac:dyDescent="0.25">
      <c r="B14" s="108" t="str">
        <f>C5&amp;" Measure Summary Trends for "&amp;C4&amp;" ("&amp;C3&amp;")"</f>
        <v>Monthly Measure Summary Trends for OP-21: Median Time to Pain Management for Long Bone Fracture (0)</v>
      </c>
      <c r="C14" s="108"/>
      <c r="D14" s="108"/>
      <c r="E14" s="108"/>
      <c r="F14" s="108"/>
      <c r="G14" s="108"/>
      <c r="H14" s="108"/>
    </row>
    <row r="15" spans="2:10" ht="45" x14ac:dyDescent="0.25">
      <c r="B15" s="4" t="str">
        <f>C5&amp;" Encounters for "&amp;LEFT(C5,LEN(C5)-2)&amp;" Starting:"</f>
        <v>Monthly Encounters for Month Starting:</v>
      </c>
      <c r="C15" s="5" t="s">
        <v>39</v>
      </c>
      <c r="D15" s="4" t="s">
        <v>40</v>
      </c>
      <c r="E15" s="5" t="s">
        <v>39</v>
      </c>
      <c r="F15" s="5" t="s">
        <v>17</v>
      </c>
      <c r="G15" s="5" t="s">
        <v>2</v>
      </c>
      <c r="H15" s="4" t="s">
        <v>18</v>
      </c>
      <c r="I15" s="2" t="s">
        <v>16</v>
      </c>
      <c r="J15" s="3" t="s">
        <v>15</v>
      </c>
    </row>
    <row r="16" spans="2:10" x14ac:dyDescent="0.25">
      <c r="B16" s="32">
        <f>C6</f>
        <v>0</v>
      </c>
      <c r="C16" s="13"/>
      <c r="D16" s="13"/>
      <c r="E16" s="12" t="str">
        <f>IF(D16=0,"N/A",C16)</f>
        <v>N/A</v>
      </c>
      <c r="F16" s="17"/>
      <c r="G16" s="29"/>
      <c r="H16" s="13"/>
      <c r="I16" s="77" t="e">
        <f>SUM(C16:C18)/SUM(D16:D18)</f>
        <v>#DIV/0!</v>
      </c>
      <c r="J16" s="78" t="str">
        <f>YEAR(B16)&amp; " Q" &amp; INT(MONTH(B16)/4)+1</f>
        <v>1900 Q1</v>
      </c>
    </row>
    <row r="17" spans="2:10" x14ac:dyDescent="0.25">
      <c r="B17" s="32">
        <f>DATE(YEAR(B16)+VLOOKUP($C$5,Frequency!$A$1:$D$3,4,FALSE),MONTH(B16)+VLOOKUP($C$5,Frequency!$A$1:$D$3,3,FALSE),DAY(B16)+VLOOKUP($C$5,Frequency!$A$1:$D$3,2,FALSE))</f>
        <v>31</v>
      </c>
      <c r="C17" s="13"/>
      <c r="D17" s="13"/>
      <c r="E17" s="12" t="str">
        <f t="shared" ref="E17:E51" si="0">IF(D17=0,"N/A",C17)</f>
        <v>N/A</v>
      </c>
      <c r="F17" s="17" t="str">
        <f>IF(ISBLANK($F$16)," ",$F$16)</f>
        <v xml:space="preserve"> </v>
      </c>
      <c r="G17" s="13"/>
      <c r="H17" s="13"/>
      <c r="I17" s="77"/>
      <c r="J17" s="78"/>
    </row>
    <row r="18" spans="2:10" x14ac:dyDescent="0.25">
      <c r="B18" s="32">
        <f>DATE(YEAR(B17)+VLOOKUP($C$5,Frequency!$A$1:$D$3,4,FALSE),MONTH(B17)+VLOOKUP($C$5,Frequency!$A$1:$D$3,3,FALSE),DAY(B17)+VLOOKUP($C$5,Frequency!$A$1:$D$3,2,FALSE))</f>
        <v>62</v>
      </c>
      <c r="C18" s="13"/>
      <c r="D18" s="13"/>
      <c r="E18" s="12" t="str">
        <f t="shared" si="0"/>
        <v>N/A</v>
      </c>
      <c r="F18" s="17" t="str">
        <f t="shared" ref="F18:F51" si="1">IF(ISBLANK($F$16)," ",$F$16)</f>
        <v xml:space="preserve"> </v>
      </c>
      <c r="G18" s="13"/>
      <c r="H18" s="13"/>
      <c r="I18" s="77"/>
      <c r="J18" s="78"/>
    </row>
    <row r="19" spans="2:10" x14ac:dyDescent="0.25">
      <c r="B19" s="32">
        <f>DATE(YEAR(B18)+VLOOKUP($C$5,Frequency!$A$1:$D$3,4,FALSE),MONTH(B18)+VLOOKUP($C$5,Frequency!$A$1:$D$3,3,FALSE),DAY(B18)+VLOOKUP($C$5,Frequency!$A$1:$D$3,2,FALSE))</f>
        <v>93</v>
      </c>
      <c r="C19" s="13"/>
      <c r="D19" s="13"/>
      <c r="E19" s="12" t="str">
        <f t="shared" si="0"/>
        <v>N/A</v>
      </c>
      <c r="F19" s="17" t="str">
        <f t="shared" si="1"/>
        <v xml:space="preserve"> </v>
      </c>
      <c r="G19" s="13"/>
      <c r="H19" s="13"/>
      <c r="I19" s="77" t="e">
        <f>SUM(C19:C21)/SUM(D19:D21)</f>
        <v>#DIV/0!</v>
      </c>
      <c r="J19" s="78" t="str">
        <f t="shared" ref="J19" si="2">YEAR(B19)&amp; " Q" &amp; INT(MONTH(B19)/4)+1</f>
        <v>1900 Q2</v>
      </c>
    </row>
    <row r="20" spans="2:10" x14ac:dyDescent="0.25">
      <c r="B20" s="32">
        <f>DATE(YEAR(B19)+VLOOKUP($C$5,Frequency!$A$1:$D$3,4,FALSE),MONTH(B19)+VLOOKUP($C$5,Frequency!$A$1:$D$3,3,FALSE),DAY(B19)+VLOOKUP($C$5,Frequency!$A$1:$D$3,2,FALSE))</f>
        <v>123</v>
      </c>
      <c r="C20" s="13"/>
      <c r="D20" s="13"/>
      <c r="E20" s="12" t="str">
        <f t="shared" si="0"/>
        <v>N/A</v>
      </c>
      <c r="F20" s="17" t="str">
        <f t="shared" si="1"/>
        <v xml:space="preserve"> </v>
      </c>
      <c r="G20" s="13"/>
      <c r="H20" s="13"/>
      <c r="I20" s="77"/>
      <c r="J20" s="78"/>
    </row>
    <row r="21" spans="2:10" x14ac:dyDescent="0.25">
      <c r="B21" s="32">
        <f>DATE(YEAR(B20)+VLOOKUP($C$5,Frequency!$A$1:$D$3,4,FALSE),MONTH(B20)+VLOOKUP($C$5,Frequency!$A$1:$D$3,3,FALSE),DAY(B20)+VLOOKUP($C$5,Frequency!$A$1:$D$3,2,FALSE))</f>
        <v>154</v>
      </c>
      <c r="C21" s="13"/>
      <c r="D21" s="13"/>
      <c r="E21" s="12" t="str">
        <f t="shared" si="0"/>
        <v>N/A</v>
      </c>
      <c r="F21" s="17" t="str">
        <f t="shared" si="1"/>
        <v xml:space="preserve"> </v>
      </c>
      <c r="G21" s="13"/>
      <c r="H21" s="13"/>
      <c r="I21" s="77"/>
      <c r="J21" s="78"/>
    </row>
    <row r="22" spans="2:10" x14ac:dyDescent="0.25">
      <c r="B22" s="32">
        <f>DATE(YEAR(B21)+VLOOKUP($C$5,Frequency!$A$1:$D$3,4,FALSE),MONTH(B21)+VLOOKUP($C$5,Frequency!$A$1:$D$3,3,FALSE),DAY(B21)+VLOOKUP($C$5,Frequency!$A$1:$D$3,2,FALSE))</f>
        <v>184</v>
      </c>
      <c r="C22" s="13"/>
      <c r="D22" s="13"/>
      <c r="E22" s="12" t="str">
        <f t="shared" si="0"/>
        <v>N/A</v>
      </c>
      <c r="F22" s="17" t="str">
        <f t="shared" si="1"/>
        <v xml:space="preserve"> </v>
      </c>
      <c r="G22" s="13"/>
      <c r="H22" s="13"/>
      <c r="I22" s="77" t="e">
        <f t="shared" ref="I22" si="3">SUM(C22:C24)/SUM(D22:D24)</f>
        <v>#DIV/0!</v>
      </c>
      <c r="J22" s="78" t="str">
        <f t="shared" ref="J22" si="4">YEAR(B22)&amp; " Q" &amp; INT(MONTH(B22)/4)+1</f>
        <v>1900 Q2</v>
      </c>
    </row>
    <row r="23" spans="2:10" x14ac:dyDescent="0.25">
      <c r="B23" s="32">
        <f>DATE(YEAR(B22)+VLOOKUP($C$5,Frequency!$A$1:$D$3,4,FALSE),MONTH(B22)+VLOOKUP($C$5,Frequency!$A$1:$D$3,3,FALSE),DAY(B22)+VLOOKUP($C$5,Frequency!$A$1:$D$3,2,FALSE))</f>
        <v>215</v>
      </c>
      <c r="C23" s="13"/>
      <c r="D23" s="13"/>
      <c r="E23" s="12" t="str">
        <f t="shared" si="0"/>
        <v>N/A</v>
      </c>
      <c r="F23" s="17" t="str">
        <f t="shared" si="1"/>
        <v xml:space="preserve"> </v>
      </c>
      <c r="G23" s="13"/>
      <c r="H23" s="13"/>
      <c r="I23" s="77"/>
      <c r="J23" s="78"/>
    </row>
    <row r="24" spans="2:10" x14ac:dyDescent="0.25">
      <c r="B24" s="32">
        <f>DATE(YEAR(B23)+VLOOKUP($C$5,Frequency!$A$1:$D$3,4,FALSE),MONTH(B23)+VLOOKUP($C$5,Frequency!$A$1:$D$3,3,FALSE),DAY(B23)+VLOOKUP($C$5,Frequency!$A$1:$D$3,2,FALSE))</f>
        <v>246</v>
      </c>
      <c r="C24" s="13"/>
      <c r="D24" s="13"/>
      <c r="E24" s="12" t="str">
        <f t="shared" si="0"/>
        <v>N/A</v>
      </c>
      <c r="F24" s="17" t="str">
        <f t="shared" si="1"/>
        <v xml:space="preserve"> </v>
      </c>
      <c r="G24" s="13"/>
      <c r="H24" s="13"/>
      <c r="I24" s="77"/>
      <c r="J24" s="78"/>
    </row>
    <row r="25" spans="2:10" x14ac:dyDescent="0.25">
      <c r="B25" s="32">
        <f>DATE(YEAR(B24)+VLOOKUP($C$5,Frequency!$A$1:$D$3,4,FALSE),MONTH(B24)+VLOOKUP($C$5,Frequency!$A$1:$D$3,3,FALSE),DAY(B24)+VLOOKUP($C$5,Frequency!$A$1:$D$3,2,FALSE))</f>
        <v>276</v>
      </c>
      <c r="C25" s="13"/>
      <c r="D25" s="13"/>
      <c r="E25" s="12" t="str">
        <f t="shared" si="0"/>
        <v>N/A</v>
      </c>
      <c r="F25" s="17" t="str">
        <f t="shared" si="1"/>
        <v xml:space="preserve"> </v>
      </c>
      <c r="G25" s="13"/>
      <c r="H25" s="13"/>
      <c r="I25" s="77" t="e">
        <f t="shared" ref="I25" si="5">SUM(C25:C27)/SUM(D25:D27)</f>
        <v>#DIV/0!</v>
      </c>
      <c r="J25" s="78" t="str">
        <f t="shared" ref="J25" si="6">YEAR(B25)&amp; " Q" &amp; INT(MONTH(B25)/4)+1</f>
        <v>1900 Q3</v>
      </c>
    </row>
    <row r="26" spans="2:10" x14ac:dyDescent="0.25">
      <c r="B26" s="32">
        <f>DATE(YEAR(B25)+VLOOKUP($C$5,Frequency!$A$1:$D$3,4,FALSE),MONTH(B25)+VLOOKUP($C$5,Frequency!$A$1:$D$3,3,FALSE),DAY(B25)+VLOOKUP($C$5,Frequency!$A$1:$D$3,2,FALSE))</f>
        <v>307</v>
      </c>
      <c r="C26" s="13"/>
      <c r="D26" s="13"/>
      <c r="E26" s="12" t="str">
        <f t="shared" si="0"/>
        <v>N/A</v>
      </c>
      <c r="F26" s="17" t="str">
        <f t="shared" si="1"/>
        <v xml:space="preserve"> </v>
      </c>
      <c r="G26" s="13"/>
      <c r="H26" s="13"/>
      <c r="I26" s="77"/>
      <c r="J26" s="78"/>
    </row>
    <row r="27" spans="2:10" x14ac:dyDescent="0.25">
      <c r="B27" s="32">
        <f>DATE(YEAR(B26)+VLOOKUP($C$5,Frequency!$A$1:$D$3,4,FALSE),MONTH(B26)+VLOOKUP($C$5,Frequency!$A$1:$D$3,3,FALSE),DAY(B26)+VLOOKUP($C$5,Frequency!$A$1:$D$3,2,FALSE))</f>
        <v>337</v>
      </c>
      <c r="C27" s="13"/>
      <c r="D27" s="13"/>
      <c r="E27" s="12" t="str">
        <f t="shared" si="0"/>
        <v>N/A</v>
      </c>
      <c r="F27" s="17" t="str">
        <f t="shared" si="1"/>
        <v xml:space="preserve"> </v>
      </c>
      <c r="G27" s="13"/>
      <c r="H27" s="13"/>
      <c r="I27" s="77"/>
      <c r="J27" s="78"/>
    </row>
    <row r="28" spans="2:10" x14ac:dyDescent="0.25">
      <c r="B28" s="32">
        <f>DATE(YEAR(B27)+VLOOKUP($C$5,Frequency!$A$1:$D$3,4,FALSE),MONTH(B27)+VLOOKUP($C$5,Frequency!$A$1:$D$3,3,FALSE),DAY(B27)+VLOOKUP($C$5,Frequency!$A$1:$D$3,2,FALSE))</f>
        <v>368</v>
      </c>
      <c r="C28" s="13"/>
      <c r="D28" s="13"/>
      <c r="E28" s="12" t="str">
        <f t="shared" si="0"/>
        <v>N/A</v>
      </c>
      <c r="F28" s="17" t="str">
        <f t="shared" si="1"/>
        <v xml:space="preserve"> </v>
      </c>
      <c r="G28" s="13"/>
      <c r="H28" s="13"/>
      <c r="I28" s="77" t="e">
        <f t="shared" ref="I28" si="7">SUM(C28:C30)/SUM(D28:D30)</f>
        <v>#DIV/0!</v>
      </c>
      <c r="J28" s="78" t="str">
        <f t="shared" ref="J28" si="8">YEAR(B28)&amp; " Q" &amp; INT(MONTH(B28)/4)+1</f>
        <v>1901 Q1</v>
      </c>
    </row>
    <row r="29" spans="2:10" x14ac:dyDescent="0.25">
      <c r="B29" s="32">
        <f>DATE(YEAR(B28)+VLOOKUP($C$5,Frequency!$A$1:$D$3,4,FALSE),MONTH(B28)+VLOOKUP($C$5,Frequency!$A$1:$D$3,3,FALSE),DAY(B28)+VLOOKUP($C$5,Frequency!$A$1:$D$3,2,FALSE))</f>
        <v>399</v>
      </c>
      <c r="C29" s="13"/>
      <c r="D29" s="13"/>
      <c r="E29" s="12" t="str">
        <f t="shared" si="0"/>
        <v>N/A</v>
      </c>
      <c r="F29" s="17" t="str">
        <f t="shared" si="1"/>
        <v xml:space="preserve"> </v>
      </c>
      <c r="G29" s="13"/>
      <c r="H29" s="13"/>
      <c r="I29" s="77"/>
      <c r="J29" s="78"/>
    </row>
    <row r="30" spans="2:10" x14ac:dyDescent="0.25">
      <c r="B30" s="32">
        <f>DATE(YEAR(B29)+VLOOKUP($C$5,Frequency!$A$1:$D$3,4,FALSE),MONTH(B29)+VLOOKUP($C$5,Frequency!$A$1:$D$3,3,FALSE),DAY(B29)+VLOOKUP($C$5,Frequency!$A$1:$D$3,2,FALSE))</f>
        <v>427</v>
      </c>
      <c r="C30" s="13"/>
      <c r="D30" s="13"/>
      <c r="E30" s="12" t="str">
        <f t="shared" si="0"/>
        <v>N/A</v>
      </c>
      <c r="F30" s="17" t="str">
        <f t="shared" si="1"/>
        <v xml:space="preserve"> </v>
      </c>
      <c r="G30" s="13"/>
      <c r="H30" s="13"/>
      <c r="I30" s="77"/>
      <c r="J30" s="78"/>
    </row>
    <row r="31" spans="2:10" x14ac:dyDescent="0.25">
      <c r="B31" s="32">
        <f>DATE(YEAR(B30)+VLOOKUP($C$5,Frequency!$A$1:$D$3,4,FALSE),MONTH(B30)+VLOOKUP($C$5,Frequency!$A$1:$D$3,3,FALSE),DAY(B30)+VLOOKUP($C$5,Frequency!$A$1:$D$3,2,FALSE))</f>
        <v>458</v>
      </c>
      <c r="C31" s="13"/>
      <c r="D31" s="13"/>
      <c r="E31" s="12" t="str">
        <f t="shared" si="0"/>
        <v>N/A</v>
      </c>
      <c r="F31" s="17" t="str">
        <f t="shared" si="1"/>
        <v xml:space="preserve"> </v>
      </c>
      <c r="G31" s="13"/>
      <c r="H31" s="13"/>
      <c r="I31" s="77" t="e">
        <f t="shared" ref="I31" si="9">SUM(C31:C33)/SUM(D31:D33)</f>
        <v>#DIV/0!</v>
      </c>
      <c r="J31" s="78" t="str">
        <f t="shared" ref="J31" si="10">YEAR(B31)&amp; " Q" &amp; INT(MONTH(B31)/4)+1</f>
        <v>1901 Q2</v>
      </c>
    </row>
    <row r="32" spans="2:10" x14ac:dyDescent="0.25">
      <c r="B32" s="32">
        <f>DATE(YEAR(B31)+VLOOKUP($C$5,Frequency!$A$1:$D$3,4,FALSE),MONTH(B31)+VLOOKUP($C$5,Frequency!$A$1:$D$3,3,FALSE),DAY(B31)+VLOOKUP($C$5,Frequency!$A$1:$D$3,2,FALSE))</f>
        <v>488</v>
      </c>
      <c r="C32" s="13"/>
      <c r="D32" s="13"/>
      <c r="E32" s="12" t="str">
        <f t="shared" si="0"/>
        <v>N/A</v>
      </c>
      <c r="F32" s="17" t="str">
        <f t="shared" si="1"/>
        <v xml:space="preserve"> </v>
      </c>
      <c r="G32" s="13"/>
      <c r="H32" s="13"/>
      <c r="I32" s="77"/>
      <c r="J32" s="78"/>
    </row>
    <row r="33" spans="2:10" x14ac:dyDescent="0.25">
      <c r="B33" s="32">
        <f>DATE(YEAR(B32)+VLOOKUP($C$5,Frequency!$A$1:$D$3,4,FALSE),MONTH(B32)+VLOOKUP($C$5,Frequency!$A$1:$D$3,3,FALSE),DAY(B32)+VLOOKUP($C$5,Frequency!$A$1:$D$3,2,FALSE))</f>
        <v>519</v>
      </c>
      <c r="C33" s="13"/>
      <c r="D33" s="13"/>
      <c r="E33" s="12" t="str">
        <f t="shared" si="0"/>
        <v>N/A</v>
      </c>
      <c r="F33" s="17" t="str">
        <f t="shared" si="1"/>
        <v xml:space="preserve"> </v>
      </c>
      <c r="G33" s="13"/>
      <c r="H33" s="13"/>
      <c r="I33" s="77"/>
      <c r="J33" s="78"/>
    </row>
    <row r="34" spans="2:10" x14ac:dyDescent="0.25">
      <c r="B34" s="32">
        <f>DATE(YEAR(B33)+VLOOKUP($C$5,Frequency!$A$1:$D$3,4,FALSE),MONTH(B33)+VLOOKUP($C$5,Frequency!$A$1:$D$3,3,FALSE),DAY(B33)+VLOOKUP($C$5,Frequency!$A$1:$D$3,2,FALSE))</f>
        <v>549</v>
      </c>
      <c r="C34" s="13"/>
      <c r="D34" s="13"/>
      <c r="E34" s="12" t="str">
        <f t="shared" si="0"/>
        <v>N/A</v>
      </c>
      <c r="F34" s="17" t="str">
        <f t="shared" si="1"/>
        <v xml:space="preserve"> </v>
      </c>
      <c r="G34" s="13"/>
      <c r="H34" s="13"/>
      <c r="I34" s="77" t="e">
        <f t="shared" ref="I34" si="11">SUM(C34:C36)/SUM(D34:D36)</f>
        <v>#DIV/0!</v>
      </c>
      <c r="J34" s="78" t="str">
        <f t="shared" ref="J34" si="12">YEAR(B34)&amp; " Q" &amp; INT(MONTH(B34)/4)+1</f>
        <v>1901 Q2</v>
      </c>
    </row>
    <row r="35" spans="2:10" x14ac:dyDescent="0.25">
      <c r="B35" s="32">
        <f>DATE(YEAR(B34)+VLOOKUP($C$5,Frequency!$A$1:$D$3,4,FALSE),MONTH(B34)+VLOOKUP($C$5,Frequency!$A$1:$D$3,3,FALSE),DAY(B34)+VLOOKUP($C$5,Frequency!$A$1:$D$3,2,FALSE))</f>
        <v>580</v>
      </c>
      <c r="C35" s="13"/>
      <c r="D35" s="13"/>
      <c r="E35" s="12" t="str">
        <f t="shared" si="0"/>
        <v>N/A</v>
      </c>
      <c r="F35" s="17" t="str">
        <f t="shared" si="1"/>
        <v xml:space="preserve"> </v>
      </c>
      <c r="G35" s="13"/>
      <c r="H35" s="13"/>
      <c r="I35" s="77"/>
      <c r="J35" s="78"/>
    </row>
    <row r="36" spans="2:10" x14ac:dyDescent="0.25">
      <c r="B36" s="32">
        <f>DATE(YEAR(B35)+VLOOKUP($C$5,Frequency!$A$1:$D$3,4,FALSE),MONTH(B35)+VLOOKUP($C$5,Frequency!$A$1:$D$3,3,FALSE),DAY(B35)+VLOOKUP($C$5,Frequency!$A$1:$D$3,2,FALSE))</f>
        <v>611</v>
      </c>
      <c r="C36" s="13"/>
      <c r="D36" s="13"/>
      <c r="E36" s="12" t="str">
        <f t="shared" si="0"/>
        <v>N/A</v>
      </c>
      <c r="F36" s="17" t="str">
        <f t="shared" si="1"/>
        <v xml:space="preserve"> </v>
      </c>
      <c r="G36" s="13"/>
      <c r="H36" s="13"/>
      <c r="I36" s="77"/>
      <c r="J36" s="78"/>
    </row>
    <row r="37" spans="2:10" x14ac:dyDescent="0.25">
      <c r="B37" s="32">
        <f>DATE(YEAR(B36)+VLOOKUP($C$5,Frequency!$A$1:$D$3,4,FALSE),MONTH(B36)+VLOOKUP($C$5,Frequency!$A$1:$D$3,3,FALSE),DAY(B36)+VLOOKUP($C$5,Frequency!$A$1:$D$3,2,FALSE))</f>
        <v>641</v>
      </c>
      <c r="C37" s="13"/>
      <c r="D37" s="13"/>
      <c r="E37" s="12" t="str">
        <f t="shared" si="0"/>
        <v>N/A</v>
      </c>
      <c r="F37" s="17" t="str">
        <f t="shared" si="1"/>
        <v xml:space="preserve"> </v>
      </c>
      <c r="G37" s="13"/>
      <c r="H37" s="13"/>
      <c r="I37" s="77" t="e">
        <f t="shared" ref="I37" si="13">SUM(C37:C39)/SUM(D37:D39)</f>
        <v>#DIV/0!</v>
      </c>
      <c r="J37" s="78" t="str">
        <f t="shared" ref="J37" si="14">YEAR(B37)&amp; " Q" &amp; INT(MONTH(B37)/4)+1</f>
        <v>1901 Q3</v>
      </c>
    </row>
    <row r="38" spans="2:10" x14ac:dyDescent="0.25">
      <c r="B38" s="32">
        <f>DATE(YEAR(B37)+VLOOKUP($C$5,Frequency!$A$1:$D$3,4,FALSE),MONTH(B37)+VLOOKUP($C$5,Frequency!$A$1:$D$3,3,FALSE),DAY(B37)+VLOOKUP($C$5,Frequency!$A$1:$D$3,2,FALSE))</f>
        <v>672</v>
      </c>
      <c r="C38" s="13"/>
      <c r="D38" s="13"/>
      <c r="E38" s="12" t="str">
        <f t="shared" si="0"/>
        <v>N/A</v>
      </c>
      <c r="F38" s="17" t="str">
        <f t="shared" si="1"/>
        <v xml:space="preserve"> </v>
      </c>
      <c r="G38" s="13"/>
      <c r="H38" s="13"/>
      <c r="I38" s="77"/>
      <c r="J38" s="78"/>
    </row>
    <row r="39" spans="2:10" x14ac:dyDescent="0.25">
      <c r="B39" s="32">
        <f>DATE(YEAR(B38)+VLOOKUP($C$5,Frequency!$A$1:$D$3,4,FALSE),MONTH(B38)+VLOOKUP($C$5,Frequency!$A$1:$D$3,3,FALSE),DAY(B38)+VLOOKUP($C$5,Frequency!$A$1:$D$3,2,FALSE))</f>
        <v>702</v>
      </c>
      <c r="C39" s="13"/>
      <c r="D39" s="13"/>
      <c r="E39" s="12" t="str">
        <f t="shared" si="0"/>
        <v>N/A</v>
      </c>
      <c r="F39" s="17" t="str">
        <f t="shared" si="1"/>
        <v xml:space="preserve"> </v>
      </c>
      <c r="G39" s="13"/>
      <c r="H39" s="13"/>
      <c r="I39" s="77"/>
      <c r="J39" s="78"/>
    </row>
    <row r="40" spans="2:10" x14ac:dyDescent="0.25">
      <c r="B40" s="32">
        <f>DATE(YEAR(B39)+VLOOKUP($C$5,Frequency!$A$1:$D$3,4,FALSE),MONTH(B39)+VLOOKUP($C$5,Frequency!$A$1:$D$3,3,FALSE),DAY(B39)+VLOOKUP($C$5,Frequency!$A$1:$D$3,2,FALSE))</f>
        <v>733</v>
      </c>
      <c r="C40" s="13"/>
      <c r="D40" s="13"/>
      <c r="E40" s="12" t="str">
        <f t="shared" si="0"/>
        <v>N/A</v>
      </c>
      <c r="F40" s="17" t="str">
        <f t="shared" si="1"/>
        <v xml:space="preserve"> </v>
      </c>
      <c r="G40" s="13"/>
      <c r="H40" s="13"/>
      <c r="I40" s="77" t="e">
        <f t="shared" ref="I40" si="15">SUM(C40:C42)/SUM(D40:D42)</f>
        <v>#DIV/0!</v>
      </c>
      <c r="J40" s="78" t="str">
        <f t="shared" ref="J40" si="16">YEAR(B40)&amp; " Q" &amp; INT(MONTH(B40)/4)+1</f>
        <v>1902 Q1</v>
      </c>
    </row>
    <row r="41" spans="2:10" x14ac:dyDescent="0.25">
      <c r="B41" s="32">
        <f>DATE(YEAR(B40)+VLOOKUP($C$5,Frequency!$A$1:$D$3,4,FALSE),MONTH(B40)+VLOOKUP($C$5,Frequency!$A$1:$D$3,3,FALSE),DAY(B40)+VLOOKUP($C$5,Frequency!$A$1:$D$3,2,FALSE))</f>
        <v>764</v>
      </c>
      <c r="C41" s="13"/>
      <c r="D41" s="13"/>
      <c r="E41" s="12" t="str">
        <f t="shared" si="0"/>
        <v>N/A</v>
      </c>
      <c r="F41" s="17" t="str">
        <f t="shared" si="1"/>
        <v xml:space="preserve"> </v>
      </c>
      <c r="G41" s="13"/>
      <c r="H41" s="13"/>
      <c r="I41" s="77"/>
      <c r="J41" s="78"/>
    </row>
    <row r="42" spans="2:10" x14ac:dyDescent="0.25">
      <c r="B42" s="32">
        <f>DATE(YEAR(B41)+VLOOKUP($C$5,Frequency!$A$1:$D$3,4,FALSE),MONTH(B41)+VLOOKUP($C$5,Frequency!$A$1:$D$3,3,FALSE),DAY(B41)+VLOOKUP($C$5,Frequency!$A$1:$D$3,2,FALSE))</f>
        <v>792</v>
      </c>
      <c r="C42" s="13"/>
      <c r="D42" s="13"/>
      <c r="E42" s="12" t="str">
        <f t="shared" si="0"/>
        <v>N/A</v>
      </c>
      <c r="F42" s="17" t="str">
        <f t="shared" si="1"/>
        <v xml:space="preserve"> </v>
      </c>
      <c r="G42" s="13"/>
      <c r="H42" s="13"/>
      <c r="I42" s="77"/>
      <c r="J42" s="78"/>
    </row>
    <row r="43" spans="2:10" x14ac:dyDescent="0.25">
      <c r="B43" s="32">
        <f>DATE(YEAR(B42)+VLOOKUP($C$5,Frequency!$A$1:$D$3,4,FALSE),MONTH(B42)+VLOOKUP($C$5,Frequency!$A$1:$D$3,3,FALSE),DAY(B42)+VLOOKUP($C$5,Frequency!$A$1:$D$3,2,FALSE))</f>
        <v>823</v>
      </c>
      <c r="C43" s="13"/>
      <c r="D43" s="13"/>
      <c r="E43" s="12" t="str">
        <f t="shared" si="0"/>
        <v>N/A</v>
      </c>
      <c r="F43" s="17" t="str">
        <f t="shared" si="1"/>
        <v xml:space="preserve"> </v>
      </c>
      <c r="G43" s="13"/>
      <c r="H43" s="13"/>
      <c r="I43" s="77" t="e">
        <f t="shared" ref="I43" si="17">SUM(C43:C45)/SUM(D43:D45)</f>
        <v>#DIV/0!</v>
      </c>
      <c r="J43" s="78" t="str">
        <f t="shared" ref="J43" si="18">YEAR(B43)&amp; " Q" &amp; INT(MONTH(B43)/4)+1</f>
        <v>1902 Q2</v>
      </c>
    </row>
    <row r="44" spans="2:10" x14ac:dyDescent="0.25">
      <c r="B44" s="32">
        <f>DATE(YEAR(B43)+VLOOKUP($C$5,Frequency!$A$1:$D$3,4,FALSE),MONTH(B43)+VLOOKUP($C$5,Frequency!$A$1:$D$3,3,FALSE),DAY(B43)+VLOOKUP($C$5,Frequency!$A$1:$D$3,2,FALSE))</f>
        <v>853</v>
      </c>
      <c r="C44" s="13"/>
      <c r="D44" s="13"/>
      <c r="E44" s="12" t="str">
        <f t="shared" si="0"/>
        <v>N/A</v>
      </c>
      <c r="F44" s="17" t="str">
        <f t="shared" si="1"/>
        <v xml:space="preserve"> </v>
      </c>
      <c r="G44" s="13"/>
      <c r="H44" s="13"/>
      <c r="I44" s="77"/>
      <c r="J44" s="78"/>
    </row>
    <row r="45" spans="2:10" x14ac:dyDescent="0.25">
      <c r="B45" s="32">
        <f>DATE(YEAR(B44)+VLOOKUP($C$5,Frequency!$A$1:$D$3,4,FALSE),MONTH(B44)+VLOOKUP($C$5,Frequency!$A$1:$D$3,3,FALSE),DAY(B44)+VLOOKUP($C$5,Frequency!$A$1:$D$3,2,FALSE))</f>
        <v>884</v>
      </c>
      <c r="C45" s="13"/>
      <c r="D45" s="13"/>
      <c r="E45" s="12" t="str">
        <f t="shared" si="0"/>
        <v>N/A</v>
      </c>
      <c r="F45" s="17" t="str">
        <f t="shared" si="1"/>
        <v xml:space="preserve"> </v>
      </c>
      <c r="G45" s="13"/>
      <c r="H45" s="13"/>
      <c r="I45" s="77"/>
      <c r="J45" s="78"/>
    </row>
    <row r="46" spans="2:10" x14ac:dyDescent="0.25">
      <c r="B46" s="32">
        <f>DATE(YEAR(B45)+VLOOKUP($C$5,Frequency!$A$1:$D$3,4,FALSE),MONTH(B45)+VLOOKUP($C$5,Frequency!$A$1:$D$3,3,FALSE),DAY(B45)+VLOOKUP($C$5,Frequency!$A$1:$D$3,2,FALSE))</f>
        <v>914</v>
      </c>
      <c r="C46" s="13"/>
      <c r="D46" s="13"/>
      <c r="E46" s="12" t="str">
        <f t="shared" si="0"/>
        <v>N/A</v>
      </c>
      <c r="F46" s="17" t="str">
        <f t="shared" si="1"/>
        <v xml:space="preserve"> </v>
      </c>
      <c r="G46" s="13"/>
      <c r="H46" s="13"/>
      <c r="I46" s="77" t="e">
        <f t="shared" ref="I46" si="19">SUM(C46:C48)/SUM(D46:D48)</f>
        <v>#DIV/0!</v>
      </c>
      <c r="J46" s="78" t="str">
        <f t="shared" ref="J46" si="20">YEAR(B46)&amp; " Q" &amp; INT(MONTH(B46)/4)+1</f>
        <v>1902 Q2</v>
      </c>
    </row>
    <row r="47" spans="2:10" x14ac:dyDescent="0.25">
      <c r="B47" s="32">
        <f>DATE(YEAR(B46)+VLOOKUP($C$5,Frequency!$A$1:$D$3,4,FALSE),MONTH(B46)+VLOOKUP($C$5,Frequency!$A$1:$D$3,3,FALSE),DAY(B46)+VLOOKUP($C$5,Frequency!$A$1:$D$3,2,FALSE))</f>
        <v>945</v>
      </c>
      <c r="C47" s="13"/>
      <c r="D47" s="13"/>
      <c r="E47" s="12" t="str">
        <f t="shared" si="0"/>
        <v>N/A</v>
      </c>
      <c r="F47" s="17" t="str">
        <f t="shared" si="1"/>
        <v xml:space="preserve"> </v>
      </c>
      <c r="G47" s="13"/>
      <c r="H47" s="13"/>
      <c r="I47" s="77"/>
      <c r="J47" s="78"/>
    </row>
    <row r="48" spans="2:10" x14ac:dyDescent="0.25">
      <c r="B48" s="32">
        <f>DATE(YEAR(B47)+VLOOKUP($C$5,Frequency!$A$1:$D$3,4,FALSE),MONTH(B47)+VLOOKUP($C$5,Frequency!$A$1:$D$3,3,FALSE),DAY(B47)+VLOOKUP($C$5,Frequency!$A$1:$D$3,2,FALSE))</f>
        <v>976</v>
      </c>
      <c r="C48" s="13"/>
      <c r="D48" s="13"/>
      <c r="E48" s="12" t="str">
        <f t="shared" si="0"/>
        <v>N/A</v>
      </c>
      <c r="F48" s="17" t="str">
        <f t="shared" si="1"/>
        <v xml:space="preserve"> </v>
      </c>
      <c r="G48" s="13"/>
      <c r="H48" s="13"/>
      <c r="I48" s="77"/>
      <c r="J48" s="78"/>
    </row>
    <row r="49" spans="2:10" x14ac:dyDescent="0.25">
      <c r="B49" s="32">
        <f>DATE(YEAR(B48)+VLOOKUP($C$5,Frequency!$A$1:$D$3,4,FALSE),MONTH(B48)+VLOOKUP($C$5,Frequency!$A$1:$D$3,3,FALSE),DAY(B48)+VLOOKUP($C$5,Frequency!$A$1:$D$3,2,FALSE))</f>
        <v>1006</v>
      </c>
      <c r="C49" s="13"/>
      <c r="D49" s="13"/>
      <c r="E49" s="12" t="str">
        <f t="shared" si="0"/>
        <v>N/A</v>
      </c>
      <c r="F49" s="17" t="str">
        <f t="shared" si="1"/>
        <v xml:space="preserve"> </v>
      </c>
      <c r="G49" s="13"/>
      <c r="H49" s="13"/>
      <c r="I49" s="77" t="e">
        <f t="shared" ref="I49" si="21">SUM(C49:C51)/SUM(D49:D51)</f>
        <v>#DIV/0!</v>
      </c>
      <c r="J49" s="78" t="str">
        <f t="shared" ref="J49" si="22">YEAR(B49)&amp; " Q" &amp; INT(MONTH(B49)/4)+1</f>
        <v>1902 Q3</v>
      </c>
    </row>
    <row r="50" spans="2:10" x14ac:dyDescent="0.25">
      <c r="B50" s="32">
        <f>DATE(YEAR(B49)+VLOOKUP($C$5,Frequency!$A$1:$D$3,4,FALSE),MONTH(B49)+VLOOKUP($C$5,Frequency!$A$1:$D$3,3,FALSE),DAY(B49)+VLOOKUP($C$5,Frequency!$A$1:$D$3,2,FALSE))</f>
        <v>1037</v>
      </c>
      <c r="C50" s="13"/>
      <c r="D50" s="13"/>
      <c r="E50" s="12" t="str">
        <f t="shared" si="0"/>
        <v>N/A</v>
      </c>
      <c r="F50" s="17" t="str">
        <f t="shared" si="1"/>
        <v xml:space="preserve"> </v>
      </c>
      <c r="G50" s="13"/>
      <c r="H50" s="13"/>
      <c r="I50" s="77"/>
      <c r="J50" s="78"/>
    </row>
    <row r="51" spans="2:10" x14ac:dyDescent="0.25">
      <c r="B51" s="32">
        <f>DATE(YEAR(B50)+VLOOKUP($C$5,Frequency!$A$1:$D$3,4,FALSE),MONTH(B50)+VLOOKUP($C$5,Frequency!$A$1:$D$3,3,FALSE),DAY(B50)+VLOOKUP($C$5,Frequency!$A$1:$D$3,2,FALSE))</f>
        <v>1067</v>
      </c>
      <c r="C51" s="13"/>
      <c r="D51" s="13"/>
      <c r="E51" s="12" t="str">
        <f t="shared" si="0"/>
        <v>N/A</v>
      </c>
      <c r="F51" s="17" t="str">
        <f t="shared" si="1"/>
        <v xml:space="preserve"> </v>
      </c>
      <c r="G51" s="13"/>
      <c r="H51" s="13"/>
      <c r="I51" s="77"/>
      <c r="J51" s="78"/>
    </row>
  </sheetData>
  <mergeCells count="34">
    <mergeCell ref="I19:I21"/>
    <mergeCell ref="J19:J21"/>
    <mergeCell ref="B2:D2"/>
    <mergeCell ref="F2:H7"/>
    <mergeCell ref="C3:D3"/>
    <mergeCell ref="C4:D4"/>
    <mergeCell ref="C5:D5"/>
    <mergeCell ref="C6:D6"/>
    <mergeCell ref="C7:D7"/>
    <mergeCell ref="B8:B12"/>
    <mergeCell ref="C8:D12"/>
    <mergeCell ref="B14:H14"/>
    <mergeCell ref="I16:I18"/>
    <mergeCell ref="J16:J18"/>
    <mergeCell ref="I22:I24"/>
    <mergeCell ref="J22:J24"/>
    <mergeCell ref="I25:I27"/>
    <mergeCell ref="J25:J27"/>
    <mergeCell ref="I28:I30"/>
    <mergeCell ref="J28:J30"/>
    <mergeCell ref="I31:I33"/>
    <mergeCell ref="J31:J33"/>
    <mergeCell ref="I34:I36"/>
    <mergeCell ref="J34:J36"/>
    <mergeCell ref="I37:I39"/>
    <mergeCell ref="J37:J39"/>
    <mergeCell ref="I49:I51"/>
    <mergeCell ref="J49:J51"/>
    <mergeCell ref="I40:I42"/>
    <mergeCell ref="J40:J42"/>
    <mergeCell ref="I43:I45"/>
    <mergeCell ref="J43:J45"/>
    <mergeCell ref="I46:I48"/>
    <mergeCell ref="J46:J4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5911"/>
  </sheetPr>
  <dimension ref="B1:J51"/>
  <sheetViews>
    <sheetView workbookViewId="0">
      <selection activeCell="D20" sqref="C16:D20"/>
    </sheetView>
  </sheetViews>
  <sheetFormatPr defaultRowHeight="15" x14ac:dyDescent="0.25"/>
  <cols>
    <col min="1" max="1" width="1.85546875" customWidth="1"/>
    <col min="2" max="2" width="24" bestFit="1" customWidth="1"/>
    <col min="3" max="3" width="14.5703125" customWidth="1"/>
    <col min="4" max="4" width="14.140625"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10" ht="15.75" thickBot="1" x14ac:dyDescent="0.3"/>
    <row r="2" spans="2:10" ht="15.75" customHeight="1" x14ac:dyDescent="0.25">
      <c r="B2" s="89" t="s">
        <v>14</v>
      </c>
      <c r="C2" s="89"/>
      <c r="D2" s="89"/>
      <c r="F2" s="90" t="s">
        <v>33</v>
      </c>
      <c r="G2" s="91"/>
      <c r="H2" s="92"/>
    </row>
    <row r="3" spans="2:10" x14ac:dyDescent="0.25">
      <c r="B3" s="1" t="s">
        <v>8</v>
      </c>
      <c r="C3" s="99">
        <f>Instructions!$C$9</f>
        <v>0</v>
      </c>
      <c r="D3" s="99"/>
      <c r="F3" s="93"/>
      <c r="G3" s="94"/>
      <c r="H3" s="95"/>
    </row>
    <row r="4" spans="2:10" ht="29.25" customHeight="1" x14ac:dyDescent="0.25">
      <c r="B4" s="20" t="s">
        <v>9</v>
      </c>
      <c r="C4" s="102" t="s">
        <v>52</v>
      </c>
      <c r="D4" s="102"/>
      <c r="F4" s="93"/>
      <c r="G4" s="94"/>
      <c r="H4" s="95"/>
    </row>
    <row r="5" spans="2:10" x14ac:dyDescent="0.25">
      <c r="B5" s="1" t="s">
        <v>3</v>
      </c>
      <c r="C5" s="99" t="s">
        <v>4</v>
      </c>
      <c r="D5" s="99"/>
      <c r="F5" s="93"/>
      <c r="G5" s="94"/>
      <c r="H5" s="95"/>
    </row>
    <row r="6" spans="2:10" x14ac:dyDescent="0.25">
      <c r="B6" s="1" t="s">
        <v>6</v>
      </c>
      <c r="C6" s="101"/>
      <c r="D6" s="101"/>
      <c r="F6" s="93"/>
      <c r="G6" s="94"/>
      <c r="H6" s="95"/>
    </row>
    <row r="7" spans="2:10" ht="15.75" thickBot="1" x14ac:dyDescent="0.3">
      <c r="B7" s="1" t="s">
        <v>19</v>
      </c>
      <c r="C7" s="99" t="s">
        <v>53</v>
      </c>
      <c r="D7" s="99"/>
      <c r="F7" s="96"/>
      <c r="G7" s="97"/>
      <c r="H7" s="98"/>
    </row>
    <row r="8" spans="2:10" x14ac:dyDescent="0.25">
      <c r="B8" s="1" t="s">
        <v>36</v>
      </c>
      <c r="C8" s="99"/>
      <c r="D8" s="99"/>
      <c r="F8" s="18"/>
      <c r="G8" s="18"/>
      <c r="H8" s="18"/>
    </row>
    <row r="9" spans="2:10" x14ac:dyDescent="0.25">
      <c r="B9" s="1" t="s">
        <v>37</v>
      </c>
      <c r="C9" s="99"/>
      <c r="D9" s="99"/>
      <c r="F9" s="18"/>
      <c r="G9" s="18"/>
      <c r="H9" s="18"/>
    </row>
    <row r="10" spans="2:10" ht="15" customHeight="1" x14ac:dyDescent="0.25">
      <c r="B10" s="79" t="s">
        <v>44</v>
      </c>
      <c r="C10" s="82" t="s">
        <v>122</v>
      </c>
      <c r="D10" s="83"/>
      <c r="F10" s="18"/>
      <c r="G10" s="18"/>
      <c r="H10" s="18"/>
    </row>
    <row r="11" spans="2:10" x14ac:dyDescent="0.25">
      <c r="B11" s="80"/>
      <c r="C11" s="84"/>
      <c r="D11" s="85"/>
      <c r="F11" s="18"/>
      <c r="G11" s="18"/>
      <c r="H11" s="18"/>
    </row>
    <row r="12" spans="2:10" x14ac:dyDescent="0.25">
      <c r="B12" s="81"/>
      <c r="C12" s="86"/>
      <c r="D12" s="87"/>
      <c r="F12" s="18"/>
      <c r="G12" s="18"/>
      <c r="H12" s="18"/>
    </row>
    <row r="14" spans="2:10" ht="15.75" x14ac:dyDescent="0.25">
      <c r="B14" s="88" t="str">
        <f>C5&amp;" Measure Summary Trends for "&amp;C4&amp;" ("&amp;C3&amp;")"</f>
        <v>Monthly Measure Summary Trends for OP-22: Patient Left Without Being Seen (0)</v>
      </c>
      <c r="C14" s="88"/>
      <c r="D14" s="88"/>
      <c r="E14" s="88"/>
      <c r="F14" s="88"/>
      <c r="G14" s="88"/>
      <c r="H14" s="88"/>
    </row>
    <row r="15" spans="2:10" ht="45" x14ac:dyDescent="0.25">
      <c r="B15" s="4" t="str">
        <f>C5&amp;" Encounters for "&amp;LEFT(C5,LEN(C5)-2)&amp;" Starting:"</f>
        <v>Monthly Encounters for Month Starting:</v>
      </c>
      <c r="C15" s="5" t="s">
        <v>0</v>
      </c>
      <c r="D15" s="5" t="s">
        <v>1</v>
      </c>
      <c r="E15" s="5" t="s">
        <v>7</v>
      </c>
      <c r="F15" s="5" t="s">
        <v>17</v>
      </c>
      <c r="G15" s="5" t="s">
        <v>2</v>
      </c>
      <c r="H15" s="4" t="s">
        <v>18</v>
      </c>
      <c r="I15" s="2" t="s">
        <v>16</v>
      </c>
      <c r="J15" s="3" t="s">
        <v>15</v>
      </c>
    </row>
    <row r="16" spans="2:10" x14ac:dyDescent="0.25">
      <c r="B16" s="32">
        <f>C6</f>
        <v>0</v>
      </c>
      <c r="C16" s="13"/>
      <c r="D16" s="13"/>
      <c r="E16" s="67" t="str">
        <f>IF(D16=0,"N/A",C16/D16)</f>
        <v>N/A</v>
      </c>
      <c r="F16" s="68"/>
      <c r="G16" s="69"/>
      <c r="H16" s="66"/>
      <c r="I16" s="77" t="e">
        <f>SUM(C16:C18)/SUM(D16:D18)</f>
        <v>#DIV/0!</v>
      </c>
      <c r="J16" s="78" t="str">
        <f>YEAR(B16)&amp; " Q" &amp; INT(MONTH(B16)/4)+1</f>
        <v>1900 Q1</v>
      </c>
    </row>
    <row r="17" spans="2:10" x14ac:dyDescent="0.25">
      <c r="B17" s="32">
        <f>DATE(YEAR(B16)+VLOOKUP($C$5,Frequency!$A$1:$D$3,4,FALSE),MONTH(B16)+VLOOKUP($C$5,Frequency!$A$1:$D$3,3,FALSE),DAY(B16)+VLOOKUP($C$5,Frequency!$A$1:$D$3,2,FALSE))</f>
        <v>31</v>
      </c>
      <c r="C17" s="13"/>
      <c r="D17" s="13"/>
      <c r="E17" s="67" t="str">
        <f t="shared" ref="E17:E51" si="0">IF(D17=0,"N/A",C17/D17)</f>
        <v>N/A</v>
      </c>
      <c r="F17" s="68" t="str">
        <f>IF(ISBLANK($F$16)," ",$F$16)</f>
        <v xml:space="preserve"> </v>
      </c>
      <c r="G17" s="69"/>
      <c r="H17" s="66"/>
      <c r="I17" s="77"/>
      <c r="J17" s="78"/>
    </row>
    <row r="18" spans="2:10" x14ac:dyDescent="0.25">
      <c r="B18" s="32">
        <f>DATE(YEAR(B17)+VLOOKUP($C$5,Frequency!$A$1:$D$3,4,FALSE),MONTH(B17)+VLOOKUP($C$5,Frequency!$A$1:$D$3,3,FALSE),DAY(B17)+VLOOKUP($C$5,Frequency!$A$1:$D$3,2,FALSE))</f>
        <v>62</v>
      </c>
      <c r="C18" s="13"/>
      <c r="D18" s="13"/>
      <c r="E18" s="67" t="str">
        <f t="shared" si="0"/>
        <v>N/A</v>
      </c>
      <c r="F18" s="68" t="str">
        <f t="shared" ref="F18:F51" si="1">IF(ISBLANK($F$16)," ",$F$16)</f>
        <v xml:space="preserve"> </v>
      </c>
      <c r="G18" s="69"/>
      <c r="H18" s="66"/>
      <c r="I18" s="77"/>
      <c r="J18" s="78"/>
    </row>
    <row r="19" spans="2:10" x14ac:dyDescent="0.25">
      <c r="B19" s="32">
        <f>DATE(YEAR(B18)+VLOOKUP($C$5,Frequency!$A$1:$D$3,4,FALSE),MONTH(B18)+VLOOKUP($C$5,Frequency!$A$1:$D$3,3,FALSE),DAY(B18)+VLOOKUP($C$5,Frequency!$A$1:$D$3,2,FALSE))</f>
        <v>93</v>
      </c>
      <c r="C19" s="13"/>
      <c r="D19" s="13"/>
      <c r="E19" s="67" t="str">
        <f t="shared" si="0"/>
        <v>N/A</v>
      </c>
      <c r="F19" s="68" t="str">
        <f t="shared" si="1"/>
        <v xml:space="preserve"> </v>
      </c>
      <c r="G19" s="69"/>
      <c r="H19" s="66"/>
      <c r="I19" s="77" t="e">
        <f>SUM(C19:C21)/SUM(D19:D21)</f>
        <v>#DIV/0!</v>
      </c>
      <c r="J19" s="78" t="str">
        <f t="shared" ref="J19" si="2">YEAR(B19)&amp; " Q" &amp; INT(MONTH(B19)/4)+1</f>
        <v>1900 Q2</v>
      </c>
    </row>
    <row r="20" spans="2:10" x14ac:dyDescent="0.25">
      <c r="B20" s="32">
        <f>DATE(YEAR(B19)+VLOOKUP($C$5,Frequency!$A$1:$D$3,4,FALSE),MONTH(B19)+VLOOKUP($C$5,Frequency!$A$1:$D$3,3,FALSE),DAY(B19)+VLOOKUP($C$5,Frequency!$A$1:$D$3,2,FALSE))</f>
        <v>123</v>
      </c>
      <c r="C20" s="13"/>
      <c r="D20" s="13"/>
      <c r="E20" s="67" t="str">
        <f t="shared" si="0"/>
        <v>N/A</v>
      </c>
      <c r="F20" s="68" t="str">
        <f t="shared" si="1"/>
        <v xml:space="preserve"> </v>
      </c>
      <c r="G20" s="69"/>
      <c r="H20" s="66"/>
      <c r="I20" s="77"/>
      <c r="J20" s="78"/>
    </row>
    <row r="21" spans="2:10" x14ac:dyDescent="0.25">
      <c r="B21" s="32">
        <f>DATE(YEAR(B20)+VLOOKUP($C$5,Frequency!$A$1:$D$3,4,FALSE),MONTH(B20)+VLOOKUP($C$5,Frequency!$A$1:$D$3,3,FALSE),DAY(B20)+VLOOKUP($C$5,Frequency!$A$1:$D$3,2,FALSE))</f>
        <v>154</v>
      </c>
      <c r="C21" s="13"/>
      <c r="D21" s="13"/>
      <c r="E21" s="67" t="str">
        <f t="shared" si="0"/>
        <v>N/A</v>
      </c>
      <c r="F21" s="68" t="str">
        <f t="shared" si="1"/>
        <v xml:space="preserve"> </v>
      </c>
      <c r="G21" s="13"/>
      <c r="H21" s="13"/>
      <c r="I21" s="77"/>
      <c r="J21" s="78"/>
    </row>
    <row r="22" spans="2:10" x14ac:dyDescent="0.25">
      <c r="B22" s="32">
        <f>DATE(YEAR(B21)+VLOOKUP($C$5,Frequency!$A$1:$D$3,4,FALSE),MONTH(B21)+VLOOKUP($C$5,Frequency!$A$1:$D$3,3,FALSE),DAY(B21)+VLOOKUP($C$5,Frequency!$A$1:$D$3,2,FALSE))</f>
        <v>184</v>
      </c>
      <c r="C22" s="13"/>
      <c r="D22" s="13"/>
      <c r="E22" s="67" t="str">
        <f t="shared" si="0"/>
        <v>N/A</v>
      </c>
      <c r="F22" s="68" t="str">
        <f t="shared" si="1"/>
        <v xml:space="preserve"> </v>
      </c>
      <c r="G22" s="13"/>
      <c r="H22" s="13"/>
      <c r="I22" s="77" t="e">
        <f t="shared" ref="I22" si="3">SUM(C22:C24)/SUM(D22:D24)</f>
        <v>#DIV/0!</v>
      </c>
      <c r="J22" s="78" t="str">
        <f t="shared" ref="J22" si="4">YEAR(B22)&amp; " Q" &amp; INT(MONTH(B22)/4)+1</f>
        <v>1900 Q2</v>
      </c>
    </row>
    <row r="23" spans="2:10" x14ac:dyDescent="0.25">
      <c r="B23" s="32">
        <f>DATE(YEAR(B22)+VLOOKUP($C$5,Frequency!$A$1:$D$3,4,FALSE),MONTH(B22)+VLOOKUP($C$5,Frequency!$A$1:$D$3,3,FALSE),DAY(B22)+VLOOKUP($C$5,Frequency!$A$1:$D$3,2,FALSE))</f>
        <v>215</v>
      </c>
      <c r="C23" s="13"/>
      <c r="D23" s="13"/>
      <c r="E23" s="67" t="str">
        <f t="shared" si="0"/>
        <v>N/A</v>
      </c>
      <c r="F23" s="68" t="str">
        <f t="shared" si="1"/>
        <v xml:space="preserve"> </v>
      </c>
      <c r="G23" s="13"/>
      <c r="H23" s="13"/>
      <c r="I23" s="77"/>
      <c r="J23" s="78"/>
    </row>
    <row r="24" spans="2:10" x14ac:dyDescent="0.25">
      <c r="B24" s="32">
        <f>DATE(YEAR(B23)+VLOOKUP($C$5,Frequency!$A$1:$D$3,4,FALSE),MONTH(B23)+VLOOKUP($C$5,Frequency!$A$1:$D$3,3,FALSE),DAY(B23)+VLOOKUP($C$5,Frequency!$A$1:$D$3,2,FALSE))</f>
        <v>246</v>
      </c>
      <c r="C24" s="13"/>
      <c r="D24" s="13"/>
      <c r="E24" s="67" t="str">
        <f t="shared" si="0"/>
        <v>N/A</v>
      </c>
      <c r="F24" s="68" t="str">
        <f t="shared" si="1"/>
        <v xml:space="preserve"> </v>
      </c>
      <c r="G24" s="13"/>
      <c r="H24" s="13"/>
      <c r="I24" s="77"/>
      <c r="J24" s="78"/>
    </row>
    <row r="25" spans="2:10" x14ac:dyDescent="0.25">
      <c r="B25" s="32">
        <f>DATE(YEAR(B24)+VLOOKUP($C$5,Frequency!$A$1:$D$3,4,FALSE),MONTH(B24)+VLOOKUP($C$5,Frequency!$A$1:$D$3,3,FALSE),DAY(B24)+VLOOKUP($C$5,Frequency!$A$1:$D$3,2,FALSE))</f>
        <v>276</v>
      </c>
      <c r="C25" s="13"/>
      <c r="D25" s="13"/>
      <c r="E25" s="67" t="str">
        <f t="shared" si="0"/>
        <v>N/A</v>
      </c>
      <c r="F25" s="68" t="str">
        <f t="shared" si="1"/>
        <v xml:space="preserve"> </v>
      </c>
      <c r="G25" s="13"/>
      <c r="H25" s="13"/>
      <c r="I25" s="77" t="e">
        <f t="shared" ref="I25" si="5">SUM(C25:C27)/SUM(D25:D27)</f>
        <v>#DIV/0!</v>
      </c>
      <c r="J25" s="78" t="str">
        <f t="shared" ref="J25" si="6">YEAR(B25)&amp; " Q" &amp; INT(MONTH(B25)/4)+1</f>
        <v>1900 Q3</v>
      </c>
    </row>
    <row r="26" spans="2:10" x14ac:dyDescent="0.25">
      <c r="B26" s="32">
        <f>DATE(YEAR(B25)+VLOOKUP($C$5,Frequency!$A$1:$D$3,4,FALSE),MONTH(B25)+VLOOKUP($C$5,Frequency!$A$1:$D$3,3,FALSE),DAY(B25)+VLOOKUP($C$5,Frequency!$A$1:$D$3,2,FALSE))</f>
        <v>307</v>
      </c>
      <c r="C26" s="13"/>
      <c r="D26" s="13"/>
      <c r="E26" s="67" t="str">
        <f t="shared" si="0"/>
        <v>N/A</v>
      </c>
      <c r="F26" s="68" t="str">
        <f t="shared" si="1"/>
        <v xml:space="preserve"> </v>
      </c>
      <c r="G26" s="13"/>
      <c r="H26" s="13"/>
      <c r="I26" s="77"/>
      <c r="J26" s="78"/>
    </row>
    <row r="27" spans="2:10" x14ac:dyDescent="0.25">
      <c r="B27" s="32">
        <f>DATE(YEAR(B26)+VLOOKUP($C$5,Frequency!$A$1:$D$3,4,FALSE),MONTH(B26)+VLOOKUP($C$5,Frequency!$A$1:$D$3,3,FALSE),DAY(B26)+VLOOKUP($C$5,Frequency!$A$1:$D$3,2,FALSE))</f>
        <v>337</v>
      </c>
      <c r="C27" s="13"/>
      <c r="D27" s="13"/>
      <c r="E27" s="67" t="str">
        <f t="shared" si="0"/>
        <v>N/A</v>
      </c>
      <c r="F27" s="68" t="str">
        <f t="shared" si="1"/>
        <v xml:space="preserve"> </v>
      </c>
      <c r="G27" s="13"/>
      <c r="H27" s="13"/>
      <c r="I27" s="77"/>
      <c r="J27" s="78"/>
    </row>
    <row r="28" spans="2:10" x14ac:dyDescent="0.25">
      <c r="B28" s="32">
        <f>DATE(YEAR(B27)+VLOOKUP($C$5,Frequency!$A$1:$D$3,4,FALSE),MONTH(B27)+VLOOKUP($C$5,Frequency!$A$1:$D$3,3,FALSE),DAY(B27)+VLOOKUP($C$5,Frequency!$A$1:$D$3,2,FALSE))</f>
        <v>368</v>
      </c>
      <c r="C28" s="13"/>
      <c r="D28" s="13"/>
      <c r="E28" s="67" t="str">
        <f t="shared" si="0"/>
        <v>N/A</v>
      </c>
      <c r="F28" s="68" t="str">
        <f t="shared" si="1"/>
        <v xml:space="preserve"> </v>
      </c>
      <c r="G28" s="13"/>
      <c r="H28" s="13"/>
      <c r="I28" s="77" t="e">
        <f t="shared" ref="I28" si="7">SUM(C28:C30)/SUM(D28:D30)</f>
        <v>#DIV/0!</v>
      </c>
      <c r="J28" s="78" t="str">
        <f t="shared" ref="J28" si="8">YEAR(B28)&amp; " Q" &amp; INT(MONTH(B28)/4)+1</f>
        <v>1901 Q1</v>
      </c>
    </row>
    <row r="29" spans="2:10" x14ac:dyDescent="0.25">
      <c r="B29" s="32">
        <f>DATE(YEAR(B28)+VLOOKUP($C$5,Frequency!$A$1:$D$3,4,FALSE),MONTH(B28)+VLOOKUP($C$5,Frequency!$A$1:$D$3,3,FALSE),DAY(B28)+VLOOKUP($C$5,Frequency!$A$1:$D$3,2,FALSE))</f>
        <v>399</v>
      </c>
      <c r="C29" s="13"/>
      <c r="D29" s="13"/>
      <c r="E29" s="67" t="str">
        <f t="shared" si="0"/>
        <v>N/A</v>
      </c>
      <c r="F29" s="68" t="str">
        <f t="shared" si="1"/>
        <v xml:space="preserve"> </v>
      </c>
      <c r="G29" s="13"/>
      <c r="H29" s="13"/>
      <c r="I29" s="77"/>
      <c r="J29" s="78"/>
    </row>
    <row r="30" spans="2:10" x14ac:dyDescent="0.25">
      <c r="B30" s="32">
        <f>DATE(YEAR(B29)+VLOOKUP($C$5,Frequency!$A$1:$D$3,4,FALSE),MONTH(B29)+VLOOKUP($C$5,Frequency!$A$1:$D$3,3,FALSE),DAY(B29)+VLOOKUP($C$5,Frequency!$A$1:$D$3,2,FALSE))</f>
        <v>427</v>
      </c>
      <c r="C30" s="13"/>
      <c r="D30" s="13"/>
      <c r="E30" s="67" t="str">
        <f t="shared" si="0"/>
        <v>N/A</v>
      </c>
      <c r="F30" s="68" t="str">
        <f t="shared" si="1"/>
        <v xml:space="preserve"> </v>
      </c>
      <c r="G30" s="13"/>
      <c r="H30" s="13"/>
      <c r="I30" s="77"/>
      <c r="J30" s="78"/>
    </row>
    <row r="31" spans="2:10" x14ac:dyDescent="0.25">
      <c r="B31" s="32">
        <f>DATE(YEAR(B30)+VLOOKUP($C$5,Frequency!$A$1:$D$3,4,FALSE),MONTH(B30)+VLOOKUP($C$5,Frequency!$A$1:$D$3,3,FALSE),DAY(B30)+VLOOKUP($C$5,Frequency!$A$1:$D$3,2,FALSE))</f>
        <v>458</v>
      </c>
      <c r="C31" s="13"/>
      <c r="D31" s="13"/>
      <c r="E31" s="67" t="str">
        <f t="shared" si="0"/>
        <v>N/A</v>
      </c>
      <c r="F31" s="68" t="str">
        <f t="shared" si="1"/>
        <v xml:space="preserve"> </v>
      </c>
      <c r="G31" s="13"/>
      <c r="H31" s="13"/>
      <c r="I31" s="77" t="e">
        <f t="shared" ref="I31" si="9">SUM(C31:C33)/SUM(D31:D33)</f>
        <v>#DIV/0!</v>
      </c>
      <c r="J31" s="78" t="str">
        <f t="shared" ref="J31" si="10">YEAR(B31)&amp; " Q" &amp; INT(MONTH(B31)/4)+1</f>
        <v>1901 Q2</v>
      </c>
    </row>
    <row r="32" spans="2:10" x14ac:dyDescent="0.25">
      <c r="B32" s="32">
        <f>DATE(YEAR(B31)+VLOOKUP($C$5,Frequency!$A$1:$D$3,4,FALSE),MONTH(B31)+VLOOKUP($C$5,Frequency!$A$1:$D$3,3,FALSE),DAY(B31)+VLOOKUP($C$5,Frequency!$A$1:$D$3,2,FALSE))</f>
        <v>488</v>
      </c>
      <c r="C32" s="13"/>
      <c r="D32" s="13"/>
      <c r="E32" s="67" t="str">
        <f t="shared" si="0"/>
        <v>N/A</v>
      </c>
      <c r="F32" s="68" t="str">
        <f t="shared" si="1"/>
        <v xml:space="preserve"> </v>
      </c>
      <c r="G32" s="13"/>
      <c r="H32" s="13"/>
      <c r="I32" s="77"/>
      <c r="J32" s="78"/>
    </row>
    <row r="33" spans="2:10" x14ac:dyDescent="0.25">
      <c r="B33" s="32">
        <f>DATE(YEAR(B32)+VLOOKUP($C$5,Frequency!$A$1:$D$3,4,FALSE),MONTH(B32)+VLOOKUP($C$5,Frequency!$A$1:$D$3,3,FALSE),DAY(B32)+VLOOKUP($C$5,Frequency!$A$1:$D$3,2,FALSE))</f>
        <v>519</v>
      </c>
      <c r="C33" s="13"/>
      <c r="D33" s="13"/>
      <c r="E33" s="67" t="str">
        <f t="shared" si="0"/>
        <v>N/A</v>
      </c>
      <c r="F33" s="68" t="str">
        <f t="shared" si="1"/>
        <v xml:space="preserve"> </v>
      </c>
      <c r="G33" s="13"/>
      <c r="H33" s="13"/>
      <c r="I33" s="77"/>
      <c r="J33" s="78"/>
    </row>
    <row r="34" spans="2:10" x14ac:dyDescent="0.25">
      <c r="B34" s="32">
        <f>DATE(YEAR(B33)+VLOOKUP($C$5,Frequency!$A$1:$D$3,4,FALSE),MONTH(B33)+VLOOKUP($C$5,Frequency!$A$1:$D$3,3,FALSE),DAY(B33)+VLOOKUP($C$5,Frequency!$A$1:$D$3,2,FALSE))</f>
        <v>549</v>
      </c>
      <c r="C34" s="13"/>
      <c r="D34" s="13"/>
      <c r="E34" s="67" t="str">
        <f t="shared" si="0"/>
        <v>N/A</v>
      </c>
      <c r="F34" s="68" t="str">
        <f t="shared" si="1"/>
        <v xml:space="preserve"> </v>
      </c>
      <c r="G34" s="13"/>
      <c r="H34" s="13"/>
      <c r="I34" s="77" t="e">
        <f t="shared" ref="I34" si="11">SUM(C34:C36)/SUM(D34:D36)</f>
        <v>#DIV/0!</v>
      </c>
      <c r="J34" s="78" t="str">
        <f t="shared" ref="J34" si="12">YEAR(B34)&amp; " Q" &amp; INT(MONTH(B34)/4)+1</f>
        <v>1901 Q2</v>
      </c>
    </row>
    <row r="35" spans="2:10" x14ac:dyDescent="0.25">
      <c r="B35" s="32">
        <f>DATE(YEAR(B34)+VLOOKUP($C$5,Frequency!$A$1:$D$3,4,FALSE),MONTH(B34)+VLOOKUP($C$5,Frequency!$A$1:$D$3,3,FALSE),DAY(B34)+VLOOKUP($C$5,Frequency!$A$1:$D$3,2,FALSE))</f>
        <v>580</v>
      </c>
      <c r="C35" s="13"/>
      <c r="D35" s="13"/>
      <c r="E35" s="67" t="str">
        <f t="shared" si="0"/>
        <v>N/A</v>
      </c>
      <c r="F35" s="68" t="str">
        <f t="shared" si="1"/>
        <v xml:space="preserve"> </v>
      </c>
      <c r="G35" s="13"/>
      <c r="H35" s="13"/>
      <c r="I35" s="77"/>
      <c r="J35" s="78"/>
    </row>
    <row r="36" spans="2:10" x14ac:dyDescent="0.25">
      <c r="B36" s="32">
        <f>DATE(YEAR(B35)+VLOOKUP($C$5,Frequency!$A$1:$D$3,4,FALSE),MONTH(B35)+VLOOKUP($C$5,Frequency!$A$1:$D$3,3,FALSE),DAY(B35)+VLOOKUP($C$5,Frequency!$A$1:$D$3,2,FALSE))</f>
        <v>611</v>
      </c>
      <c r="C36" s="13"/>
      <c r="D36" s="13"/>
      <c r="E36" s="67" t="str">
        <f t="shared" si="0"/>
        <v>N/A</v>
      </c>
      <c r="F36" s="68" t="str">
        <f t="shared" si="1"/>
        <v xml:space="preserve"> </v>
      </c>
      <c r="G36" s="13"/>
      <c r="H36" s="13"/>
      <c r="I36" s="77"/>
      <c r="J36" s="78"/>
    </row>
    <row r="37" spans="2:10" x14ac:dyDescent="0.25">
      <c r="B37" s="32">
        <f>DATE(YEAR(B36)+VLOOKUP($C$5,Frequency!$A$1:$D$3,4,FALSE),MONTH(B36)+VLOOKUP($C$5,Frequency!$A$1:$D$3,3,FALSE),DAY(B36)+VLOOKUP($C$5,Frequency!$A$1:$D$3,2,FALSE))</f>
        <v>641</v>
      </c>
      <c r="C37" s="13"/>
      <c r="D37" s="13"/>
      <c r="E37" s="67" t="str">
        <f t="shared" si="0"/>
        <v>N/A</v>
      </c>
      <c r="F37" s="68" t="str">
        <f t="shared" si="1"/>
        <v xml:space="preserve"> </v>
      </c>
      <c r="G37" s="13"/>
      <c r="H37" s="13"/>
      <c r="I37" s="77" t="e">
        <f t="shared" ref="I37" si="13">SUM(C37:C39)/SUM(D37:D39)</f>
        <v>#DIV/0!</v>
      </c>
      <c r="J37" s="78" t="str">
        <f t="shared" ref="J37" si="14">YEAR(B37)&amp; " Q" &amp; INT(MONTH(B37)/4)+1</f>
        <v>1901 Q3</v>
      </c>
    </row>
    <row r="38" spans="2:10" x14ac:dyDescent="0.25">
      <c r="B38" s="32">
        <f>DATE(YEAR(B37)+VLOOKUP($C$5,Frequency!$A$1:$D$3,4,FALSE),MONTH(B37)+VLOOKUP($C$5,Frequency!$A$1:$D$3,3,FALSE),DAY(B37)+VLOOKUP($C$5,Frequency!$A$1:$D$3,2,FALSE))</f>
        <v>672</v>
      </c>
      <c r="C38" s="13"/>
      <c r="D38" s="13"/>
      <c r="E38" s="67" t="str">
        <f t="shared" si="0"/>
        <v>N/A</v>
      </c>
      <c r="F38" s="68" t="str">
        <f t="shared" si="1"/>
        <v xml:space="preserve"> </v>
      </c>
      <c r="G38" s="13"/>
      <c r="H38" s="13"/>
      <c r="I38" s="77"/>
      <c r="J38" s="78"/>
    </row>
    <row r="39" spans="2:10" x14ac:dyDescent="0.25">
      <c r="B39" s="32">
        <f>DATE(YEAR(B38)+VLOOKUP($C$5,Frequency!$A$1:$D$3,4,FALSE),MONTH(B38)+VLOOKUP($C$5,Frequency!$A$1:$D$3,3,FALSE),DAY(B38)+VLOOKUP($C$5,Frequency!$A$1:$D$3,2,FALSE))</f>
        <v>702</v>
      </c>
      <c r="C39" s="13"/>
      <c r="D39" s="13"/>
      <c r="E39" s="67" t="str">
        <f t="shared" si="0"/>
        <v>N/A</v>
      </c>
      <c r="F39" s="68" t="str">
        <f t="shared" si="1"/>
        <v xml:space="preserve"> </v>
      </c>
      <c r="G39" s="13"/>
      <c r="H39" s="13"/>
      <c r="I39" s="77"/>
      <c r="J39" s="78"/>
    </row>
    <row r="40" spans="2:10" x14ac:dyDescent="0.25">
      <c r="B40" s="32">
        <f>DATE(YEAR(B39)+VLOOKUP($C$5,Frequency!$A$1:$D$3,4,FALSE),MONTH(B39)+VLOOKUP($C$5,Frequency!$A$1:$D$3,3,FALSE),DAY(B39)+VLOOKUP($C$5,Frequency!$A$1:$D$3,2,FALSE))</f>
        <v>733</v>
      </c>
      <c r="C40" s="13"/>
      <c r="D40" s="13"/>
      <c r="E40" s="67" t="str">
        <f t="shared" si="0"/>
        <v>N/A</v>
      </c>
      <c r="F40" s="68" t="str">
        <f t="shared" si="1"/>
        <v xml:space="preserve"> </v>
      </c>
      <c r="G40" s="13"/>
      <c r="H40" s="13"/>
      <c r="I40" s="77" t="e">
        <f t="shared" ref="I40" si="15">SUM(C40:C42)/SUM(D40:D42)</f>
        <v>#DIV/0!</v>
      </c>
      <c r="J40" s="78" t="str">
        <f t="shared" ref="J40" si="16">YEAR(B40)&amp; " Q" &amp; INT(MONTH(B40)/4)+1</f>
        <v>1902 Q1</v>
      </c>
    </row>
    <row r="41" spans="2:10" x14ac:dyDescent="0.25">
      <c r="B41" s="32">
        <f>DATE(YEAR(B40)+VLOOKUP($C$5,Frequency!$A$1:$D$3,4,FALSE),MONTH(B40)+VLOOKUP($C$5,Frequency!$A$1:$D$3,3,FALSE),DAY(B40)+VLOOKUP($C$5,Frequency!$A$1:$D$3,2,FALSE))</f>
        <v>764</v>
      </c>
      <c r="C41" s="13"/>
      <c r="D41" s="13"/>
      <c r="E41" s="67" t="str">
        <f t="shared" si="0"/>
        <v>N/A</v>
      </c>
      <c r="F41" s="68" t="str">
        <f t="shared" si="1"/>
        <v xml:space="preserve"> </v>
      </c>
      <c r="G41" s="13"/>
      <c r="H41" s="13"/>
      <c r="I41" s="77"/>
      <c r="J41" s="78"/>
    </row>
    <row r="42" spans="2:10" x14ac:dyDescent="0.25">
      <c r="B42" s="32">
        <f>DATE(YEAR(B41)+VLOOKUP($C$5,Frequency!$A$1:$D$3,4,FALSE),MONTH(B41)+VLOOKUP($C$5,Frequency!$A$1:$D$3,3,FALSE),DAY(B41)+VLOOKUP($C$5,Frequency!$A$1:$D$3,2,FALSE))</f>
        <v>792</v>
      </c>
      <c r="C42" s="13"/>
      <c r="D42" s="13"/>
      <c r="E42" s="67" t="str">
        <f t="shared" si="0"/>
        <v>N/A</v>
      </c>
      <c r="F42" s="68" t="str">
        <f t="shared" si="1"/>
        <v xml:space="preserve"> </v>
      </c>
      <c r="G42" s="13"/>
      <c r="H42" s="13"/>
      <c r="I42" s="77"/>
      <c r="J42" s="78"/>
    </row>
    <row r="43" spans="2:10" x14ac:dyDescent="0.25">
      <c r="B43" s="32">
        <f>DATE(YEAR(B42)+VLOOKUP($C$5,Frequency!$A$1:$D$3,4,FALSE),MONTH(B42)+VLOOKUP($C$5,Frequency!$A$1:$D$3,3,FALSE),DAY(B42)+VLOOKUP($C$5,Frequency!$A$1:$D$3,2,FALSE))</f>
        <v>823</v>
      </c>
      <c r="C43" s="13"/>
      <c r="D43" s="13"/>
      <c r="E43" s="67" t="str">
        <f t="shared" si="0"/>
        <v>N/A</v>
      </c>
      <c r="F43" s="68" t="str">
        <f t="shared" si="1"/>
        <v xml:space="preserve"> </v>
      </c>
      <c r="G43" s="13"/>
      <c r="H43" s="13"/>
      <c r="I43" s="77" t="e">
        <f t="shared" ref="I43" si="17">SUM(C43:C45)/SUM(D43:D45)</f>
        <v>#DIV/0!</v>
      </c>
      <c r="J43" s="78" t="str">
        <f t="shared" ref="J43" si="18">YEAR(B43)&amp; " Q" &amp; INT(MONTH(B43)/4)+1</f>
        <v>1902 Q2</v>
      </c>
    </row>
    <row r="44" spans="2:10" x14ac:dyDescent="0.25">
      <c r="B44" s="32">
        <f>DATE(YEAR(B43)+VLOOKUP($C$5,Frequency!$A$1:$D$3,4,FALSE),MONTH(B43)+VLOOKUP($C$5,Frequency!$A$1:$D$3,3,FALSE),DAY(B43)+VLOOKUP($C$5,Frequency!$A$1:$D$3,2,FALSE))</f>
        <v>853</v>
      </c>
      <c r="C44" s="13"/>
      <c r="D44" s="13"/>
      <c r="E44" s="67" t="str">
        <f t="shared" si="0"/>
        <v>N/A</v>
      </c>
      <c r="F44" s="68" t="str">
        <f t="shared" si="1"/>
        <v xml:space="preserve"> </v>
      </c>
      <c r="G44" s="13"/>
      <c r="H44" s="13"/>
      <c r="I44" s="77"/>
      <c r="J44" s="78"/>
    </row>
    <row r="45" spans="2:10" x14ac:dyDescent="0.25">
      <c r="B45" s="32">
        <f>DATE(YEAR(B44)+VLOOKUP($C$5,Frequency!$A$1:$D$3,4,FALSE),MONTH(B44)+VLOOKUP($C$5,Frequency!$A$1:$D$3,3,FALSE),DAY(B44)+VLOOKUP($C$5,Frequency!$A$1:$D$3,2,FALSE))</f>
        <v>884</v>
      </c>
      <c r="C45" s="13"/>
      <c r="D45" s="13"/>
      <c r="E45" s="67" t="str">
        <f t="shared" si="0"/>
        <v>N/A</v>
      </c>
      <c r="F45" s="68" t="str">
        <f t="shared" si="1"/>
        <v xml:space="preserve"> </v>
      </c>
      <c r="G45" s="13"/>
      <c r="H45" s="13"/>
      <c r="I45" s="77"/>
      <c r="J45" s="78"/>
    </row>
    <row r="46" spans="2:10" x14ac:dyDescent="0.25">
      <c r="B46" s="32">
        <f>DATE(YEAR(B45)+VLOOKUP($C$5,Frequency!$A$1:$D$3,4,FALSE),MONTH(B45)+VLOOKUP($C$5,Frequency!$A$1:$D$3,3,FALSE),DAY(B45)+VLOOKUP($C$5,Frequency!$A$1:$D$3,2,FALSE))</f>
        <v>914</v>
      </c>
      <c r="C46" s="13"/>
      <c r="D46" s="13"/>
      <c r="E46" s="67" t="str">
        <f t="shared" si="0"/>
        <v>N/A</v>
      </c>
      <c r="F46" s="68" t="str">
        <f t="shared" si="1"/>
        <v xml:space="preserve"> </v>
      </c>
      <c r="G46" s="13"/>
      <c r="H46" s="13"/>
      <c r="I46" s="77" t="e">
        <f t="shared" ref="I46" si="19">SUM(C46:C48)/SUM(D46:D48)</f>
        <v>#DIV/0!</v>
      </c>
      <c r="J46" s="78" t="str">
        <f t="shared" ref="J46" si="20">YEAR(B46)&amp; " Q" &amp; INT(MONTH(B46)/4)+1</f>
        <v>1902 Q2</v>
      </c>
    </row>
    <row r="47" spans="2:10" x14ac:dyDescent="0.25">
      <c r="B47" s="32">
        <f>DATE(YEAR(B46)+VLOOKUP($C$5,Frequency!$A$1:$D$3,4,FALSE),MONTH(B46)+VLOOKUP($C$5,Frequency!$A$1:$D$3,3,FALSE),DAY(B46)+VLOOKUP($C$5,Frequency!$A$1:$D$3,2,FALSE))</f>
        <v>945</v>
      </c>
      <c r="C47" s="13"/>
      <c r="D47" s="13"/>
      <c r="E47" s="67" t="str">
        <f t="shared" si="0"/>
        <v>N/A</v>
      </c>
      <c r="F47" s="68" t="str">
        <f t="shared" si="1"/>
        <v xml:space="preserve"> </v>
      </c>
      <c r="G47" s="13"/>
      <c r="H47" s="13"/>
      <c r="I47" s="77"/>
      <c r="J47" s="78"/>
    </row>
    <row r="48" spans="2:10" x14ac:dyDescent="0.25">
      <c r="B48" s="32">
        <f>DATE(YEAR(B47)+VLOOKUP($C$5,Frequency!$A$1:$D$3,4,FALSE),MONTH(B47)+VLOOKUP($C$5,Frequency!$A$1:$D$3,3,FALSE),DAY(B47)+VLOOKUP($C$5,Frequency!$A$1:$D$3,2,FALSE))</f>
        <v>976</v>
      </c>
      <c r="C48" s="13"/>
      <c r="D48" s="13"/>
      <c r="E48" s="67" t="str">
        <f t="shared" si="0"/>
        <v>N/A</v>
      </c>
      <c r="F48" s="68" t="str">
        <f t="shared" si="1"/>
        <v xml:space="preserve"> </v>
      </c>
      <c r="G48" s="13"/>
      <c r="H48" s="13"/>
      <c r="I48" s="77"/>
      <c r="J48" s="78"/>
    </row>
    <row r="49" spans="2:10" x14ac:dyDescent="0.25">
      <c r="B49" s="32">
        <f>DATE(YEAR(B48)+VLOOKUP($C$5,Frequency!$A$1:$D$3,4,FALSE),MONTH(B48)+VLOOKUP($C$5,Frequency!$A$1:$D$3,3,FALSE),DAY(B48)+VLOOKUP($C$5,Frequency!$A$1:$D$3,2,FALSE))</f>
        <v>1006</v>
      </c>
      <c r="C49" s="13"/>
      <c r="D49" s="13"/>
      <c r="E49" s="67" t="str">
        <f t="shared" si="0"/>
        <v>N/A</v>
      </c>
      <c r="F49" s="68" t="str">
        <f t="shared" si="1"/>
        <v xml:space="preserve"> </v>
      </c>
      <c r="G49" s="13"/>
      <c r="H49" s="13"/>
      <c r="I49" s="77" t="e">
        <f t="shared" ref="I49" si="21">SUM(C49:C51)/SUM(D49:D51)</f>
        <v>#DIV/0!</v>
      </c>
      <c r="J49" s="78" t="str">
        <f t="shared" ref="J49" si="22">YEAR(B49)&amp; " Q" &amp; INT(MONTH(B49)/4)+1</f>
        <v>1902 Q3</v>
      </c>
    </row>
    <row r="50" spans="2:10" x14ac:dyDescent="0.25">
      <c r="B50" s="32">
        <f>DATE(YEAR(B49)+VLOOKUP($C$5,Frequency!$A$1:$D$3,4,FALSE),MONTH(B49)+VLOOKUP($C$5,Frequency!$A$1:$D$3,3,FALSE),DAY(B49)+VLOOKUP($C$5,Frequency!$A$1:$D$3,2,FALSE))</f>
        <v>1037</v>
      </c>
      <c r="C50" s="13"/>
      <c r="D50" s="13"/>
      <c r="E50" s="67" t="str">
        <f t="shared" si="0"/>
        <v>N/A</v>
      </c>
      <c r="F50" s="68" t="str">
        <f t="shared" si="1"/>
        <v xml:space="preserve"> </v>
      </c>
      <c r="G50" s="13"/>
      <c r="H50" s="13"/>
      <c r="I50" s="77"/>
      <c r="J50" s="78"/>
    </row>
    <row r="51" spans="2:10" x14ac:dyDescent="0.25">
      <c r="B51" s="32">
        <f>DATE(YEAR(B50)+VLOOKUP($C$5,Frequency!$A$1:$D$3,4,FALSE),MONTH(B50)+VLOOKUP($C$5,Frequency!$A$1:$D$3,3,FALSE),DAY(B50)+VLOOKUP($C$5,Frequency!$A$1:$D$3,2,FALSE))</f>
        <v>1067</v>
      </c>
      <c r="C51" s="13"/>
      <c r="D51" s="13"/>
      <c r="E51" s="67" t="str">
        <f t="shared" si="0"/>
        <v>N/A</v>
      </c>
      <c r="F51" s="68" t="str">
        <f t="shared" si="1"/>
        <v xml:space="preserve"> </v>
      </c>
      <c r="G51" s="13"/>
      <c r="H51" s="13"/>
      <c r="I51" s="77"/>
      <c r="J51" s="78"/>
    </row>
  </sheetData>
  <mergeCells count="36">
    <mergeCell ref="B2:D2"/>
    <mergeCell ref="F2:H7"/>
    <mergeCell ref="C3:D3"/>
    <mergeCell ref="C4:D4"/>
    <mergeCell ref="C5:D5"/>
    <mergeCell ref="C6:D6"/>
    <mergeCell ref="C7:D7"/>
    <mergeCell ref="I25:I27"/>
    <mergeCell ref="J25:J27"/>
    <mergeCell ref="C8:D8"/>
    <mergeCell ref="C9:D9"/>
    <mergeCell ref="B10:B12"/>
    <mergeCell ref="C10:D12"/>
    <mergeCell ref="B14:H14"/>
    <mergeCell ref="I16:I18"/>
    <mergeCell ref="J16:J18"/>
    <mergeCell ref="I19:I21"/>
    <mergeCell ref="J19:J21"/>
    <mergeCell ref="I22:I24"/>
    <mergeCell ref="J22:J24"/>
    <mergeCell ref="I28:I30"/>
    <mergeCell ref="J28:J30"/>
    <mergeCell ref="I31:I33"/>
    <mergeCell ref="J31:J33"/>
    <mergeCell ref="I34:I36"/>
    <mergeCell ref="J34:J36"/>
    <mergeCell ref="I46:I48"/>
    <mergeCell ref="J46:J48"/>
    <mergeCell ref="I49:I51"/>
    <mergeCell ref="J49:J51"/>
    <mergeCell ref="I37:I39"/>
    <mergeCell ref="J37:J39"/>
    <mergeCell ref="I40:I42"/>
    <mergeCell ref="J40:J42"/>
    <mergeCell ref="I43:I45"/>
    <mergeCell ref="J43:J4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5911"/>
  </sheetPr>
  <dimension ref="B1:J51"/>
  <sheetViews>
    <sheetView workbookViewId="0">
      <selection activeCell="E10" sqref="E10"/>
    </sheetView>
  </sheetViews>
  <sheetFormatPr defaultRowHeight="15" x14ac:dyDescent="0.25"/>
  <cols>
    <col min="1" max="1" width="1.85546875" customWidth="1"/>
    <col min="2" max="2" width="24" bestFit="1" customWidth="1"/>
    <col min="3" max="3" width="18.7109375" customWidth="1"/>
    <col min="4" max="4" width="17.140625"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10" ht="15.75" thickBot="1" x14ac:dyDescent="0.3"/>
    <row r="2" spans="2:10" ht="15.75" customHeight="1" x14ac:dyDescent="0.25">
      <c r="B2" s="89" t="s">
        <v>14</v>
      </c>
      <c r="C2" s="89"/>
      <c r="D2" s="89"/>
      <c r="F2" s="90" t="s">
        <v>33</v>
      </c>
      <c r="G2" s="91"/>
      <c r="H2" s="92"/>
    </row>
    <row r="3" spans="2:10" x14ac:dyDescent="0.25">
      <c r="B3" s="1" t="s">
        <v>8</v>
      </c>
      <c r="C3" s="99">
        <f>Instructions!$C$9</f>
        <v>0</v>
      </c>
      <c r="D3" s="99"/>
      <c r="F3" s="93"/>
      <c r="G3" s="94"/>
      <c r="H3" s="95"/>
    </row>
    <row r="4" spans="2:10" ht="30.75" customHeight="1" x14ac:dyDescent="0.25">
      <c r="B4" s="20" t="s">
        <v>9</v>
      </c>
      <c r="C4" s="102" t="s">
        <v>54</v>
      </c>
      <c r="D4" s="102"/>
      <c r="F4" s="93"/>
      <c r="G4" s="94"/>
      <c r="H4" s="95"/>
    </row>
    <row r="5" spans="2:10" x14ac:dyDescent="0.25">
      <c r="B5" s="1" t="s">
        <v>3</v>
      </c>
      <c r="C5" s="99" t="s">
        <v>4</v>
      </c>
      <c r="D5" s="99"/>
      <c r="F5" s="93"/>
      <c r="G5" s="94"/>
      <c r="H5" s="95"/>
    </row>
    <row r="6" spans="2:10" x14ac:dyDescent="0.25">
      <c r="B6" s="1" t="s">
        <v>6</v>
      </c>
      <c r="C6" s="101"/>
      <c r="D6" s="101"/>
      <c r="F6" s="93"/>
      <c r="G6" s="94"/>
      <c r="H6" s="95"/>
    </row>
    <row r="7" spans="2:10" ht="15.75" thickBot="1" x14ac:dyDescent="0.3">
      <c r="B7" s="1" t="s">
        <v>19</v>
      </c>
      <c r="C7" s="99" t="s">
        <v>53</v>
      </c>
      <c r="D7" s="99"/>
      <c r="F7" s="96"/>
      <c r="G7" s="97"/>
      <c r="H7" s="98"/>
    </row>
    <row r="8" spans="2:10" x14ac:dyDescent="0.25">
      <c r="B8" s="1" t="s">
        <v>36</v>
      </c>
      <c r="C8" s="99"/>
      <c r="D8" s="99"/>
      <c r="F8" s="18"/>
      <c r="G8" s="18"/>
      <c r="H8" s="18"/>
    </row>
    <row r="9" spans="2:10" x14ac:dyDescent="0.25">
      <c r="B9" s="1" t="s">
        <v>37</v>
      </c>
      <c r="C9" s="99"/>
      <c r="D9" s="99"/>
      <c r="F9" s="18"/>
      <c r="G9" s="18"/>
      <c r="H9" s="18"/>
    </row>
    <row r="10" spans="2:10" ht="15" customHeight="1" x14ac:dyDescent="0.25">
      <c r="B10" s="79" t="s">
        <v>44</v>
      </c>
      <c r="C10" s="82" t="s">
        <v>129</v>
      </c>
      <c r="D10" s="83"/>
      <c r="F10" s="18"/>
      <c r="G10" s="18"/>
      <c r="H10" s="18"/>
    </row>
    <row r="11" spans="2:10" x14ac:dyDescent="0.25">
      <c r="B11" s="80"/>
      <c r="C11" s="84"/>
      <c r="D11" s="85"/>
      <c r="F11" s="18"/>
      <c r="G11" s="18"/>
      <c r="H11" s="18"/>
    </row>
    <row r="12" spans="2:10" x14ac:dyDescent="0.25">
      <c r="B12" s="81"/>
      <c r="C12" s="86"/>
      <c r="D12" s="87"/>
      <c r="F12" s="18"/>
      <c r="G12" s="18"/>
      <c r="H12" s="18"/>
    </row>
    <row r="14" spans="2:10" ht="32.25" customHeight="1" x14ac:dyDescent="0.25">
      <c r="B14" s="108" t="str">
        <f>C5&amp;" Measure Summary Trends for "&amp;C4&amp;" ("&amp;C3&amp;")"</f>
        <v>Monthly Measure Summary Trends for OP-27: Influenza Vaccination Coverage Among Health Care Personnel (0)</v>
      </c>
      <c r="C14" s="108"/>
      <c r="D14" s="108"/>
      <c r="E14" s="108"/>
      <c r="F14" s="108"/>
      <c r="G14" s="108"/>
      <c r="H14" s="108"/>
    </row>
    <row r="15" spans="2:10" ht="45" x14ac:dyDescent="0.25">
      <c r="B15" s="4" t="str">
        <f>C5&amp;" Encounters for "&amp;LEFT(C5,LEN(C5)-2)&amp;" Starting:"</f>
        <v>Monthly Encounters for Month Starting:</v>
      </c>
      <c r="C15" s="5" t="s">
        <v>0</v>
      </c>
      <c r="D15" s="5" t="s">
        <v>1</v>
      </c>
      <c r="E15" s="5" t="s">
        <v>7</v>
      </c>
      <c r="F15" s="5" t="s">
        <v>17</v>
      </c>
      <c r="G15" s="5" t="s">
        <v>2</v>
      </c>
      <c r="H15" s="4" t="s">
        <v>18</v>
      </c>
      <c r="I15" s="2" t="s">
        <v>16</v>
      </c>
      <c r="J15" s="3" t="s">
        <v>15</v>
      </c>
    </row>
    <row r="16" spans="2:10" x14ac:dyDescent="0.25">
      <c r="B16" s="32">
        <f>C6</f>
        <v>0</v>
      </c>
      <c r="C16" s="13"/>
      <c r="D16" s="13"/>
      <c r="E16" s="63" t="str">
        <f>IF(D16=0,"N/A",C16/D16)</f>
        <v>N/A</v>
      </c>
      <c r="F16" s="14"/>
      <c r="G16" s="29"/>
      <c r="H16" s="13"/>
      <c r="I16" s="77" t="e">
        <f>SUM(C16:C18)/SUM(D16:D18)</f>
        <v>#DIV/0!</v>
      </c>
      <c r="J16" s="78" t="str">
        <f>YEAR(B16)&amp; " Q" &amp; INT(MONTH(B16)/4)+1</f>
        <v>1900 Q1</v>
      </c>
    </row>
    <row r="17" spans="2:10" x14ac:dyDescent="0.25">
      <c r="B17" s="32">
        <f>DATE(YEAR(B16)+VLOOKUP($C$5,Frequency!$A$1:$D$3,4,FALSE),MONTH(B16)+VLOOKUP($C$5,Frequency!$A$1:$D$3,3,FALSE),DAY(B16)+VLOOKUP($C$5,Frequency!$A$1:$D$3,2,FALSE))</f>
        <v>31</v>
      </c>
      <c r="C17" s="13"/>
      <c r="D17" s="13"/>
      <c r="E17" s="63" t="str">
        <f t="shared" ref="E17:E51" si="0">IF(D17=0,"N/A",C17/D17)</f>
        <v>N/A</v>
      </c>
      <c r="F17" s="14" t="str">
        <f>IF(ISBLANK($F$16)," ",$F$16)</f>
        <v xml:space="preserve"> </v>
      </c>
      <c r="G17" s="13"/>
      <c r="H17" s="13"/>
      <c r="I17" s="77"/>
      <c r="J17" s="78"/>
    </row>
    <row r="18" spans="2:10" x14ac:dyDescent="0.25">
      <c r="B18" s="32">
        <f>DATE(YEAR(B17)+VLOOKUP($C$5,Frequency!$A$1:$D$3,4,FALSE),MONTH(B17)+VLOOKUP($C$5,Frequency!$A$1:$D$3,3,FALSE),DAY(B17)+VLOOKUP($C$5,Frequency!$A$1:$D$3,2,FALSE))</f>
        <v>62</v>
      </c>
      <c r="C18" s="13"/>
      <c r="D18" s="13"/>
      <c r="E18" s="63" t="str">
        <f t="shared" si="0"/>
        <v>N/A</v>
      </c>
      <c r="F18" s="14" t="str">
        <f t="shared" ref="F18:F51" si="1">IF(ISBLANK($F$16)," ",$F$16)</f>
        <v xml:space="preserve"> </v>
      </c>
      <c r="G18" s="13"/>
      <c r="H18" s="13"/>
      <c r="I18" s="77"/>
      <c r="J18" s="78"/>
    </row>
    <row r="19" spans="2:10" x14ac:dyDescent="0.25">
      <c r="B19" s="32">
        <f>DATE(YEAR(B18)+VLOOKUP($C$5,Frequency!$A$1:$D$3,4,FALSE),MONTH(B18)+VLOOKUP($C$5,Frequency!$A$1:$D$3,3,FALSE),DAY(B18)+VLOOKUP($C$5,Frequency!$A$1:$D$3,2,FALSE))</f>
        <v>93</v>
      </c>
      <c r="C19" s="13"/>
      <c r="D19" s="13"/>
      <c r="E19" s="63" t="str">
        <f t="shared" si="0"/>
        <v>N/A</v>
      </c>
      <c r="F19" s="14" t="str">
        <f t="shared" si="1"/>
        <v xml:space="preserve"> </v>
      </c>
      <c r="G19" s="13"/>
      <c r="H19" s="13"/>
      <c r="I19" s="77" t="e">
        <f>SUM(C19:C21)/SUM(D19:D21)</f>
        <v>#DIV/0!</v>
      </c>
      <c r="J19" s="78" t="str">
        <f t="shared" ref="J19" si="2">YEAR(B19)&amp; " Q" &amp; INT(MONTH(B19)/4)+1</f>
        <v>1900 Q2</v>
      </c>
    </row>
    <row r="20" spans="2:10" x14ac:dyDescent="0.25">
      <c r="B20" s="32">
        <f>DATE(YEAR(B19)+VLOOKUP($C$5,Frequency!$A$1:$D$3,4,FALSE),MONTH(B19)+VLOOKUP($C$5,Frequency!$A$1:$D$3,3,FALSE),DAY(B19)+VLOOKUP($C$5,Frequency!$A$1:$D$3,2,FALSE))</f>
        <v>123</v>
      </c>
      <c r="C20" s="13"/>
      <c r="D20" s="13"/>
      <c r="E20" s="63" t="str">
        <f t="shared" si="0"/>
        <v>N/A</v>
      </c>
      <c r="F20" s="14" t="str">
        <f t="shared" si="1"/>
        <v xml:space="preserve"> </v>
      </c>
      <c r="G20" s="13"/>
      <c r="H20" s="13"/>
      <c r="I20" s="77"/>
      <c r="J20" s="78"/>
    </row>
    <row r="21" spans="2:10" x14ac:dyDescent="0.25">
      <c r="B21" s="32">
        <f>DATE(YEAR(B20)+VLOOKUP($C$5,Frequency!$A$1:$D$3,4,FALSE),MONTH(B20)+VLOOKUP($C$5,Frequency!$A$1:$D$3,3,FALSE),DAY(B20)+VLOOKUP($C$5,Frequency!$A$1:$D$3,2,FALSE))</f>
        <v>154</v>
      </c>
      <c r="C21" s="13"/>
      <c r="D21" s="13"/>
      <c r="E21" s="63" t="str">
        <f t="shared" si="0"/>
        <v>N/A</v>
      </c>
      <c r="F21" s="14" t="str">
        <f t="shared" si="1"/>
        <v xml:space="preserve"> </v>
      </c>
      <c r="G21" s="13"/>
      <c r="H21" s="13"/>
      <c r="I21" s="77"/>
      <c r="J21" s="78"/>
    </row>
    <row r="22" spans="2:10" x14ac:dyDescent="0.25">
      <c r="B22" s="32">
        <f>DATE(YEAR(B21)+VLOOKUP($C$5,Frequency!$A$1:$D$3,4,FALSE),MONTH(B21)+VLOOKUP($C$5,Frequency!$A$1:$D$3,3,FALSE),DAY(B21)+VLOOKUP($C$5,Frequency!$A$1:$D$3,2,FALSE))</f>
        <v>184</v>
      </c>
      <c r="C22" s="13"/>
      <c r="D22" s="13"/>
      <c r="E22" s="63" t="str">
        <f t="shared" si="0"/>
        <v>N/A</v>
      </c>
      <c r="F22" s="14" t="str">
        <f t="shared" si="1"/>
        <v xml:space="preserve"> </v>
      </c>
      <c r="G22" s="13"/>
      <c r="H22" s="13"/>
      <c r="I22" s="77" t="e">
        <f t="shared" ref="I22" si="3">SUM(C22:C24)/SUM(D22:D24)</f>
        <v>#DIV/0!</v>
      </c>
      <c r="J22" s="78" t="str">
        <f t="shared" ref="J22" si="4">YEAR(B22)&amp; " Q" &amp; INT(MONTH(B22)/4)+1</f>
        <v>1900 Q2</v>
      </c>
    </row>
    <row r="23" spans="2:10" x14ac:dyDescent="0.25">
      <c r="B23" s="32">
        <f>DATE(YEAR(B22)+VLOOKUP($C$5,Frequency!$A$1:$D$3,4,FALSE),MONTH(B22)+VLOOKUP($C$5,Frequency!$A$1:$D$3,3,FALSE),DAY(B22)+VLOOKUP($C$5,Frequency!$A$1:$D$3,2,FALSE))</f>
        <v>215</v>
      </c>
      <c r="C23" s="13"/>
      <c r="D23" s="13"/>
      <c r="E23" s="63" t="str">
        <f t="shared" si="0"/>
        <v>N/A</v>
      </c>
      <c r="F23" s="14" t="str">
        <f t="shared" si="1"/>
        <v xml:space="preserve"> </v>
      </c>
      <c r="G23" s="13"/>
      <c r="H23" s="13"/>
      <c r="I23" s="77"/>
      <c r="J23" s="78"/>
    </row>
    <row r="24" spans="2:10" x14ac:dyDescent="0.25">
      <c r="B24" s="32">
        <f>DATE(YEAR(B23)+VLOOKUP($C$5,Frequency!$A$1:$D$3,4,FALSE),MONTH(B23)+VLOOKUP($C$5,Frequency!$A$1:$D$3,3,FALSE),DAY(B23)+VLOOKUP($C$5,Frequency!$A$1:$D$3,2,FALSE))</f>
        <v>246</v>
      </c>
      <c r="C24" s="13"/>
      <c r="D24" s="13"/>
      <c r="E24" s="63" t="str">
        <f t="shared" si="0"/>
        <v>N/A</v>
      </c>
      <c r="F24" s="14" t="str">
        <f t="shared" si="1"/>
        <v xml:space="preserve"> </v>
      </c>
      <c r="G24" s="13"/>
      <c r="H24" s="13"/>
      <c r="I24" s="77"/>
      <c r="J24" s="78"/>
    </row>
    <row r="25" spans="2:10" x14ac:dyDescent="0.25">
      <c r="B25" s="32">
        <f>DATE(YEAR(B24)+VLOOKUP($C$5,Frequency!$A$1:$D$3,4,FALSE),MONTH(B24)+VLOOKUP($C$5,Frequency!$A$1:$D$3,3,FALSE),DAY(B24)+VLOOKUP($C$5,Frequency!$A$1:$D$3,2,FALSE))</f>
        <v>276</v>
      </c>
      <c r="C25" s="13"/>
      <c r="D25" s="13"/>
      <c r="E25" s="63" t="str">
        <f t="shared" si="0"/>
        <v>N/A</v>
      </c>
      <c r="F25" s="14" t="str">
        <f t="shared" si="1"/>
        <v xml:space="preserve"> </v>
      </c>
      <c r="G25" s="13"/>
      <c r="H25" s="13"/>
      <c r="I25" s="77" t="e">
        <f t="shared" ref="I25" si="5">SUM(C25:C27)/SUM(D25:D27)</f>
        <v>#DIV/0!</v>
      </c>
      <c r="J25" s="78" t="str">
        <f t="shared" ref="J25" si="6">YEAR(B25)&amp; " Q" &amp; INT(MONTH(B25)/4)+1</f>
        <v>1900 Q3</v>
      </c>
    </row>
    <row r="26" spans="2:10" x14ac:dyDescent="0.25">
      <c r="B26" s="32">
        <f>DATE(YEAR(B25)+VLOOKUP($C$5,Frequency!$A$1:$D$3,4,FALSE),MONTH(B25)+VLOOKUP($C$5,Frequency!$A$1:$D$3,3,FALSE),DAY(B25)+VLOOKUP($C$5,Frequency!$A$1:$D$3,2,FALSE))</f>
        <v>307</v>
      </c>
      <c r="C26" s="13"/>
      <c r="D26" s="13"/>
      <c r="E26" s="63" t="str">
        <f t="shared" si="0"/>
        <v>N/A</v>
      </c>
      <c r="F26" s="14" t="str">
        <f t="shared" si="1"/>
        <v xml:space="preserve"> </v>
      </c>
      <c r="G26" s="13"/>
      <c r="H26" s="13"/>
      <c r="I26" s="77"/>
      <c r="J26" s="78"/>
    </row>
    <row r="27" spans="2:10" x14ac:dyDescent="0.25">
      <c r="B27" s="32">
        <f>DATE(YEAR(B26)+VLOOKUP($C$5,Frequency!$A$1:$D$3,4,FALSE),MONTH(B26)+VLOOKUP($C$5,Frequency!$A$1:$D$3,3,FALSE),DAY(B26)+VLOOKUP($C$5,Frequency!$A$1:$D$3,2,FALSE))</f>
        <v>337</v>
      </c>
      <c r="C27" s="13"/>
      <c r="D27" s="13"/>
      <c r="E27" s="63" t="str">
        <f t="shared" si="0"/>
        <v>N/A</v>
      </c>
      <c r="F27" s="14" t="str">
        <f t="shared" si="1"/>
        <v xml:space="preserve"> </v>
      </c>
      <c r="G27" s="13"/>
      <c r="H27" s="13"/>
      <c r="I27" s="77"/>
      <c r="J27" s="78"/>
    </row>
    <row r="28" spans="2:10" x14ac:dyDescent="0.25">
      <c r="B28" s="32">
        <f>DATE(YEAR(B27)+VLOOKUP($C$5,Frequency!$A$1:$D$3,4,FALSE),MONTH(B27)+VLOOKUP($C$5,Frequency!$A$1:$D$3,3,FALSE),DAY(B27)+VLOOKUP($C$5,Frequency!$A$1:$D$3,2,FALSE))</f>
        <v>368</v>
      </c>
      <c r="C28" s="13"/>
      <c r="D28" s="13"/>
      <c r="E28" s="63" t="str">
        <f t="shared" si="0"/>
        <v>N/A</v>
      </c>
      <c r="F28" s="14" t="str">
        <f t="shared" si="1"/>
        <v xml:space="preserve"> </v>
      </c>
      <c r="G28" s="13"/>
      <c r="H28" s="13"/>
      <c r="I28" s="77" t="e">
        <f t="shared" ref="I28" si="7">SUM(C28:C30)/SUM(D28:D30)</f>
        <v>#DIV/0!</v>
      </c>
      <c r="J28" s="78" t="str">
        <f t="shared" ref="J28" si="8">YEAR(B28)&amp; " Q" &amp; INT(MONTH(B28)/4)+1</f>
        <v>1901 Q1</v>
      </c>
    </row>
    <row r="29" spans="2:10" x14ac:dyDescent="0.25">
      <c r="B29" s="32">
        <f>DATE(YEAR(B28)+VLOOKUP($C$5,Frequency!$A$1:$D$3,4,FALSE),MONTH(B28)+VLOOKUP($C$5,Frequency!$A$1:$D$3,3,FALSE),DAY(B28)+VLOOKUP($C$5,Frequency!$A$1:$D$3,2,FALSE))</f>
        <v>399</v>
      </c>
      <c r="C29" s="13"/>
      <c r="D29" s="13"/>
      <c r="E29" s="63" t="str">
        <f t="shared" si="0"/>
        <v>N/A</v>
      </c>
      <c r="F29" s="14" t="str">
        <f t="shared" si="1"/>
        <v xml:space="preserve"> </v>
      </c>
      <c r="G29" s="13"/>
      <c r="H29" s="13"/>
      <c r="I29" s="77"/>
      <c r="J29" s="78"/>
    </row>
    <row r="30" spans="2:10" x14ac:dyDescent="0.25">
      <c r="B30" s="32">
        <f>DATE(YEAR(B29)+VLOOKUP($C$5,Frequency!$A$1:$D$3,4,FALSE),MONTH(B29)+VLOOKUP($C$5,Frequency!$A$1:$D$3,3,FALSE),DAY(B29)+VLOOKUP($C$5,Frequency!$A$1:$D$3,2,FALSE))</f>
        <v>427</v>
      </c>
      <c r="C30" s="13"/>
      <c r="D30" s="13"/>
      <c r="E30" s="63" t="str">
        <f t="shared" si="0"/>
        <v>N/A</v>
      </c>
      <c r="F30" s="14" t="str">
        <f t="shared" si="1"/>
        <v xml:space="preserve"> </v>
      </c>
      <c r="G30" s="13"/>
      <c r="H30" s="13"/>
      <c r="I30" s="77"/>
      <c r="J30" s="78"/>
    </row>
    <row r="31" spans="2:10" x14ac:dyDescent="0.25">
      <c r="B31" s="32">
        <f>DATE(YEAR(B30)+VLOOKUP($C$5,Frequency!$A$1:$D$3,4,FALSE),MONTH(B30)+VLOOKUP($C$5,Frequency!$A$1:$D$3,3,FALSE),DAY(B30)+VLOOKUP($C$5,Frequency!$A$1:$D$3,2,FALSE))</f>
        <v>458</v>
      </c>
      <c r="C31" s="13"/>
      <c r="D31" s="13"/>
      <c r="E31" s="63" t="str">
        <f t="shared" si="0"/>
        <v>N/A</v>
      </c>
      <c r="F31" s="14" t="str">
        <f t="shared" si="1"/>
        <v xml:space="preserve"> </v>
      </c>
      <c r="G31" s="13"/>
      <c r="H31" s="13"/>
      <c r="I31" s="77" t="e">
        <f t="shared" ref="I31" si="9">SUM(C31:C33)/SUM(D31:D33)</f>
        <v>#DIV/0!</v>
      </c>
      <c r="J31" s="78" t="str">
        <f t="shared" ref="J31" si="10">YEAR(B31)&amp; " Q" &amp; INT(MONTH(B31)/4)+1</f>
        <v>1901 Q2</v>
      </c>
    </row>
    <row r="32" spans="2:10" x14ac:dyDescent="0.25">
      <c r="B32" s="32">
        <f>DATE(YEAR(B31)+VLOOKUP($C$5,Frequency!$A$1:$D$3,4,FALSE),MONTH(B31)+VLOOKUP($C$5,Frequency!$A$1:$D$3,3,FALSE),DAY(B31)+VLOOKUP($C$5,Frequency!$A$1:$D$3,2,FALSE))</f>
        <v>488</v>
      </c>
      <c r="C32" s="13"/>
      <c r="D32" s="13"/>
      <c r="E32" s="63" t="str">
        <f t="shared" si="0"/>
        <v>N/A</v>
      </c>
      <c r="F32" s="14" t="str">
        <f t="shared" si="1"/>
        <v xml:space="preserve"> </v>
      </c>
      <c r="G32" s="13"/>
      <c r="H32" s="13"/>
      <c r="I32" s="77"/>
      <c r="J32" s="78"/>
    </row>
    <row r="33" spans="2:10" x14ac:dyDescent="0.25">
      <c r="B33" s="32">
        <f>DATE(YEAR(B32)+VLOOKUP($C$5,Frequency!$A$1:$D$3,4,FALSE),MONTH(B32)+VLOOKUP($C$5,Frequency!$A$1:$D$3,3,FALSE),DAY(B32)+VLOOKUP($C$5,Frequency!$A$1:$D$3,2,FALSE))</f>
        <v>519</v>
      </c>
      <c r="C33" s="13"/>
      <c r="D33" s="13"/>
      <c r="E33" s="63" t="str">
        <f t="shared" si="0"/>
        <v>N/A</v>
      </c>
      <c r="F33" s="14" t="str">
        <f t="shared" si="1"/>
        <v xml:space="preserve"> </v>
      </c>
      <c r="G33" s="13"/>
      <c r="H33" s="13"/>
      <c r="I33" s="77"/>
      <c r="J33" s="78"/>
    </row>
    <row r="34" spans="2:10" x14ac:dyDescent="0.25">
      <c r="B34" s="32">
        <f>DATE(YEAR(B33)+VLOOKUP($C$5,Frequency!$A$1:$D$3,4,FALSE),MONTH(B33)+VLOOKUP($C$5,Frequency!$A$1:$D$3,3,FALSE),DAY(B33)+VLOOKUP($C$5,Frequency!$A$1:$D$3,2,FALSE))</f>
        <v>549</v>
      </c>
      <c r="C34" s="13"/>
      <c r="D34" s="13"/>
      <c r="E34" s="63" t="str">
        <f t="shared" si="0"/>
        <v>N/A</v>
      </c>
      <c r="F34" s="14" t="str">
        <f t="shared" si="1"/>
        <v xml:space="preserve"> </v>
      </c>
      <c r="G34" s="13"/>
      <c r="H34" s="13"/>
      <c r="I34" s="77" t="e">
        <f t="shared" ref="I34" si="11">SUM(C34:C36)/SUM(D34:D36)</f>
        <v>#DIV/0!</v>
      </c>
      <c r="J34" s="78" t="str">
        <f t="shared" ref="J34" si="12">YEAR(B34)&amp; " Q" &amp; INT(MONTH(B34)/4)+1</f>
        <v>1901 Q2</v>
      </c>
    </row>
    <row r="35" spans="2:10" x14ac:dyDescent="0.25">
      <c r="B35" s="32">
        <f>DATE(YEAR(B34)+VLOOKUP($C$5,Frequency!$A$1:$D$3,4,FALSE),MONTH(B34)+VLOOKUP($C$5,Frequency!$A$1:$D$3,3,FALSE),DAY(B34)+VLOOKUP($C$5,Frequency!$A$1:$D$3,2,FALSE))</f>
        <v>580</v>
      </c>
      <c r="C35" s="13"/>
      <c r="D35" s="13"/>
      <c r="E35" s="63" t="str">
        <f t="shared" si="0"/>
        <v>N/A</v>
      </c>
      <c r="F35" s="14" t="str">
        <f t="shared" si="1"/>
        <v xml:space="preserve"> </v>
      </c>
      <c r="G35" s="13"/>
      <c r="H35" s="13"/>
      <c r="I35" s="77"/>
      <c r="J35" s="78"/>
    </row>
    <row r="36" spans="2:10" x14ac:dyDescent="0.25">
      <c r="B36" s="32">
        <f>DATE(YEAR(B35)+VLOOKUP($C$5,Frequency!$A$1:$D$3,4,FALSE),MONTH(B35)+VLOOKUP($C$5,Frequency!$A$1:$D$3,3,FALSE),DAY(B35)+VLOOKUP($C$5,Frequency!$A$1:$D$3,2,FALSE))</f>
        <v>611</v>
      </c>
      <c r="C36" s="13"/>
      <c r="D36" s="13"/>
      <c r="E36" s="63" t="str">
        <f t="shared" si="0"/>
        <v>N/A</v>
      </c>
      <c r="F36" s="14" t="str">
        <f t="shared" si="1"/>
        <v xml:space="preserve"> </v>
      </c>
      <c r="G36" s="13"/>
      <c r="H36" s="13"/>
      <c r="I36" s="77"/>
      <c r="J36" s="78"/>
    </row>
    <row r="37" spans="2:10" x14ac:dyDescent="0.25">
      <c r="B37" s="32">
        <f>DATE(YEAR(B36)+VLOOKUP($C$5,Frequency!$A$1:$D$3,4,FALSE),MONTH(B36)+VLOOKUP($C$5,Frequency!$A$1:$D$3,3,FALSE),DAY(B36)+VLOOKUP($C$5,Frequency!$A$1:$D$3,2,FALSE))</f>
        <v>641</v>
      </c>
      <c r="C37" s="13"/>
      <c r="D37" s="13"/>
      <c r="E37" s="63" t="str">
        <f t="shared" si="0"/>
        <v>N/A</v>
      </c>
      <c r="F37" s="14" t="str">
        <f t="shared" si="1"/>
        <v xml:space="preserve"> </v>
      </c>
      <c r="G37" s="13"/>
      <c r="H37" s="13"/>
      <c r="I37" s="77" t="e">
        <f t="shared" ref="I37" si="13">SUM(C37:C39)/SUM(D37:D39)</f>
        <v>#DIV/0!</v>
      </c>
      <c r="J37" s="78" t="str">
        <f t="shared" ref="J37" si="14">YEAR(B37)&amp; " Q" &amp; INT(MONTH(B37)/4)+1</f>
        <v>1901 Q3</v>
      </c>
    </row>
    <row r="38" spans="2:10" x14ac:dyDescent="0.25">
      <c r="B38" s="32">
        <f>DATE(YEAR(B37)+VLOOKUP($C$5,Frequency!$A$1:$D$3,4,FALSE),MONTH(B37)+VLOOKUP($C$5,Frequency!$A$1:$D$3,3,FALSE),DAY(B37)+VLOOKUP($C$5,Frequency!$A$1:$D$3,2,FALSE))</f>
        <v>672</v>
      </c>
      <c r="C38" s="13"/>
      <c r="D38" s="13"/>
      <c r="E38" s="63" t="str">
        <f t="shared" si="0"/>
        <v>N/A</v>
      </c>
      <c r="F38" s="14" t="str">
        <f t="shared" si="1"/>
        <v xml:space="preserve"> </v>
      </c>
      <c r="G38" s="13"/>
      <c r="H38" s="13"/>
      <c r="I38" s="77"/>
      <c r="J38" s="78"/>
    </row>
    <row r="39" spans="2:10" x14ac:dyDescent="0.25">
      <c r="B39" s="32">
        <f>DATE(YEAR(B38)+VLOOKUP($C$5,Frequency!$A$1:$D$3,4,FALSE),MONTH(B38)+VLOOKUP($C$5,Frequency!$A$1:$D$3,3,FALSE),DAY(B38)+VLOOKUP($C$5,Frequency!$A$1:$D$3,2,FALSE))</f>
        <v>702</v>
      </c>
      <c r="C39" s="13"/>
      <c r="D39" s="13"/>
      <c r="E39" s="63" t="str">
        <f t="shared" si="0"/>
        <v>N/A</v>
      </c>
      <c r="F39" s="14" t="str">
        <f t="shared" si="1"/>
        <v xml:space="preserve"> </v>
      </c>
      <c r="G39" s="13"/>
      <c r="H39" s="13"/>
      <c r="I39" s="77"/>
      <c r="J39" s="78"/>
    </row>
    <row r="40" spans="2:10" x14ac:dyDescent="0.25">
      <c r="B40" s="32">
        <f>DATE(YEAR(B39)+VLOOKUP($C$5,Frequency!$A$1:$D$3,4,FALSE),MONTH(B39)+VLOOKUP($C$5,Frequency!$A$1:$D$3,3,FALSE),DAY(B39)+VLOOKUP($C$5,Frequency!$A$1:$D$3,2,FALSE))</f>
        <v>733</v>
      </c>
      <c r="C40" s="13"/>
      <c r="D40" s="13"/>
      <c r="E40" s="63" t="str">
        <f t="shared" si="0"/>
        <v>N/A</v>
      </c>
      <c r="F40" s="14" t="str">
        <f t="shared" si="1"/>
        <v xml:space="preserve"> </v>
      </c>
      <c r="G40" s="13"/>
      <c r="H40" s="13"/>
      <c r="I40" s="77" t="e">
        <f t="shared" ref="I40" si="15">SUM(C40:C42)/SUM(D40:D42)</f>
        <v>#DIV/0!</v>
      </c>
      <c r="J40" s="78" t="str">
        <f t="shared" ref="J40" si="16">YEAR(B40)&amp; " Q" &amp; INT(MONTH(B40)/4)+1</f>
        <v>1902 Q1</v>
      </c>
    </row>
    <row r="41" spans="2:10" x14ac:dyDescent="0.25">
      <c r="B41" s="32">
        <f>DATE(YEAR(B40)+VLOOKUP($C$5,Frequency!$A$1:$D$3,4,FALSE),MONTH(B40)+VLOOKUP($C$5,Frequency!$A$1:$D$3,3,FALSE),DAY(B40)+VLOOKUP($C$5,Frequency!$A$1:$D$3,2,FALSE))</f>
        <v>764</v>
      </c>
      <c r="C41" s="13"/>
      <c r="D41" s="13"/>
      <c r="E41" s="63" t="str">
        <f t="shared" si="0"/>
        <v>N/A</v>
      </c>
      <c r="F41" s="14" t="str">
        <f t="shared" si="1"/>
        <v xml:space="preserve"> </v>
      </c>
      <c r="G41" s="13"/>
      <c r="H41" s="13"/>
      <c r="I41" s="77"/>
      <c r="J41" s="78"/>
    </row>
    <row r="42" spans="2:10" x14ac:dyDescent="0.25">
      <c r="B42" s="32">
        <f>DATE(YEAR(B41)+VLOOKUP($C$5,Frequency!$A$1:$D$3,4,FALSE),MONTH(B41)+VLOOKUP($C$5,Frequency!$A$1:$D$3,3,FALSE),DAY(B41)+VLOOKUP($C$5,Frequency!$A$1:$D$3,2,FALSE))</f>
        <v>792</v>
      </c>
      <c r="C42" s="13"/>
      <c r="D42" s="13"/>
      <c r="E42" s="63" t="str">
        <f t="shared" si="0"/>
        <v>N/A</v>
      </c>
      <c r="F42" s="14" t="str">
        <f t="shared" si="1"/>
        <v xml:space="preserve"> </v>
      </c>
      <c r="G42" s="13"/>
      <c r="H42" s="13"/>
      <c r="I42" s="77"/>
      <c r="J42" s="78"/>
    </row>
    <row r="43" spans="2:10" x14ac:dyDescent="0.25">
      <c r="B43" s="32">
        <f>DATE(YEAR(B42)+VLOOKUP($C$5,Frequency!$A$1:$D$3,4,FALSE),MONTH(B42)+VLOOKUP($C$5,Frequency!$A$1:$D$3,3,FALSE),DAY(B42)+VLOOKUP($C$5,Frequency!$A$1:$D$3,2,FALSE))</f>
        <v>823</v>
      </c>
      <c r="C43" s="13"/>
      <c r="D43" s="13"/>
      <c r="E43" s="63" t="str">
        <f t="shared" si="0"/>
        <v>N/A</v>
      </c>
      <c r="F43" s="14" t="str">
        <f t="shared" si="1"/>
        <v xml:space="preserve"> </v>
      </c>
      <c r="G43" s="13"/>
      <c r="H43" s="13"/>
      <c r="I43" s="77" t="e">
        <f t="shared" ref="I43" si="17">SUM(C43:C45)/SUM(D43:D45)</f>
        <v>#DIV/0!</v>
      </c>
      <c r="J43" s="78" t="str">
        <f t="shared" ref="J43" si="18">YEAR(B43)&amp; " Q" &amp; INT(MONTH(B43)/4)+1</f>
        <v>1902 Q2</v>
      </c>
    </row>
    <row r="44" spans="2:10" x14ac:dyDescent="0.25">
      <c r="B44" s="32">
        <f>DATE(YEAR(B43)+VLOOKUP($C$5,Frequency!$A$1:$D$3,4,FALSE),MONTH(B43)+VLOOKUP($C$5,Frequency!$A$1:$D$3,3,FALSE),DAY(B43)+VLOOKUP($C$5,Frequency!$A$1:$D$3,2,FALSE))</f>
        <v>853</v>
      </c>
      <c r="C44" s="13"/>
      <c r="D44" s="13"/>
      <c r="E44" s="63" t="str">
        <f t="shared" si="0"/>
        <v>N/A</v>
      </c>
      <c r="F44" s="14" t="str">
        <f t="shared" si="1"/>
        <v xml:space="preserve"> </v>
      </c>
      <c r="G44" s="13"/>
      <c r="H44" s="13"/>
      <c r="I44" s="77"/>
      <c r="J44" s="78"/>
    </row>
    <row r="45" spans="2:10" x14ac:dyDescent="0.25">
      <c r="B45" s="32">
        <f>DATE(YEAR(B44)+VLOOKUP($C$5,Frequency!$A$1:$D$3,4,FALSE),MONTH(B44)+VLOOKUP($C$5,Frequency!$A$1:$D$3,3,FALSE),DAY(B44)+VLOOKUP($C$5,Frequency!$A$1:$D$3,2,FALSE))</f>
        <v>884</v>
      </c>
      <c r="C45" s="13"/>
      <c r="D45" s="13"/>
      <c r="E45" s="63" t="str">
        <f t="shared" si="0"/>
        <v>N/A</v>
      </c>
      <c r="F45" s="14" t="str">
        <f t="shared" si="1"/>
        <v xml:space="preserve"> </v>
      </c>
      <c r="G45" s="13"/>
      <c r="H45" s="13"/>
      <c r="I45" s="77"/>
      <c r="J45" s="78"/>
    </row>
    <row r="46" spans="2:10" x14ac:dyDescent="0.25">
      <c r="B46" s="32">
        <f>DATE(YEAR(B45)+VLOOKUP($C$5,Frequency!$A$1:$D$3,4,FALSE),MONTH(B45)+VLOOKUP($C$5,Frequency!$A$1:$D$3,3,FALSE),DAY(B45)+VLOOKUP($C$5,Frequency!$A$1:$D$3,2,FALSE))</f>
        <v>914</v>
      </c>
      <c r="C46" s="13"/>
      <c r="D46" s="13"/>
      <c r="E46" s="63" t="str">
        <f t="shared" si="0"/>
        <v>N/A</v>
      </c>
      <c r="F46" s="14" t="str">
        <f t="shared" si="1"/>
        <v xml:space="preserve"> </v>
      </c>
      <c r="G46" s="13"/>
      <c r="H46" s="13"/>
      <c r="I46" s="77" t="e">
        <f t="shared" ref="I46" si="19">SUM(C46:C48)/SUM(D46:D48)</f>
        <v>#DIV/0!</v>
      </c>
      <c r="J46" s="78" t="str">
        <f t="shared" ref="J46" si="20">YEAR(B46)&amp; " Q" &amp; INT(MONTH(B46)/4)+1</f>
        <v>1902 Q2</v>
      </c>
    </row>
    <row r="47" spans="2:10" x14ac:dyDescent="0.25">
      <c r="B47" s="32">
        <f>DATE(YEAR(B46)+VLOOKUP($C$5,Frequency!$A$1:$D$3,4,FALSE),MONTH(B46)+VLOOKUP($C$5,Frequency!$A$1:$D$3,3,FALSE),DAY(B46)+VLOOKUP($C$5,Frequency!$A$1:$D$3,2,FALSE))</f>
        <v>945</v>
      </c>
      <c r="C47" s="13"/>
      <c r="D47" s="13"/>
      <c r="E47" s="63" t="str">
        <f t="shared" si="0"/>
        <v>N/A</v>
      </c>
      <c r="F47" s="14" t="str">
        <f t="shared" si="1"/>
        <v xml:space="preserve"> </v>
      </c>
      <c r="G47" s="13"/>
      <c r="H47" s="13"/>
      <c r="I47" s="77"/>
      <c r="J47" s="78"/>
    </row>
    <row r="48" spans="2:10" x14ac:dyDescent="0.25">
      <c r="B48" s="32">
        <f>DATE(YEAR(B47)+VLOOKUP($C$5,Frequency!$A$1:$D$3,4,FALSE),MONTH(B47)+VLOOKUP($C$5,Frequency!$A$1:$D$3,3,FALSE),DAY(B47)+VLOOKUP($C$5,Frequency!$A$1:$D$3,2,FALSE))</f>
        <v>976</v>
      </c>
      <c r="C48" s="13"/>
      <c r="D48" s="13"/>
      <c r="E48" s="63" t="str">
        <f t="shared" si="0"/>
        <v>N/A</v>
      </c>
      <c r="F48" s="14" t="str">
        <f t="shared" si="1"/>
        <v xml:space="preserve"> </v>
      </c>
      <c r="G48" s="13"/>
      <c r="H48" s="13"/>
      <c r="I48" s="77"/>
      <c r="J48" s="78"/>
    </row>
    <row r="49" spans="2:10" x14ac:dyDescent="0.25">
      <c r="B49" s="32">
        <f>DATE(YEAR(B48)+VLOOKUP($C$5,Frequency!$A$1:$D$3,4,FALSE),MONTH(B48)+VLOOKUP($C$5,Frequency!$A$1:$D$3,3,FALSE),DAY(B48)+VLOOKUP($C$5,Frequency!$A$1:$D$3,2,FALSE))</f>
        <v>1006</v>
      </c>
      <c r="C49" s="13"/>
      <c r="D49" s="13"/>
      <c r="E49" s="63" t="str">
        <f t="shared" si="0"/>
        <v>N/A</v>
      </c>
      <c r="F49" s="14" t="str">
        <f t="shared" si="1"/>
        <v xml:space="preserve"> </v>
      </c>
      <c r="G49" s="13"/>
      <c r="H49" s="13"/>
      <c r="I49" s="77" t="e">
        <f t="shared" ref="I49" si="21">SUM(C49:C51)/SUM(D49:D51)</f>
        <v>#DIV/0!</v>
      </c>
      <c r="J49" s="78" t="str">
        <f t="shared" ref="J49" si="22">YEAR(B49)&amp; " Q" &amp; INT(MONTH(B49)/4)+1</f>
        <v>1902 Q3</v>
      </c>
    </row>
    <row r="50" spans="2:10" x14ac:dyDescent="0.25">
      <c r="B50" s="32">
        <f>DATE(YEAR(B49)+VLOOKUP($C$5,Frequency!$A$1:$D$3,4,FALSE),MONTH(B49)+VLOOKUP($C$5,Frequency!$A$1:$D$3,3,FALSE),DAY(B49)+VLOOKUP($C$5,Frequency!$A$1:$D$3,2,FALSE))</f>
        <v>1037</v>
      </c>
      <c r="C50" s="13"/>
      <c r="D50" s="13"/>
      <c r="E50" s="63" t="str">
        <f t="shared" si="0"/>
        <v>N/A</v>
      </c>
      <c r="F50" s="14" t="str">
        <f t="shared" si="1"/>
        <v xml:space="preserve"> </v>
      </c>
      <c r="G50" s="13"/>
      <c r="H50" s="13"/>
      <c r="I50" s="77"/>
      <c r="J50" s="78"/>
    </row>
    <row r="51" spans="2:10" x14ac:dyDescent="0.25">
      <c r="B51" s="32">
        <f>DATE(YEAR(B50)+VLOOKUP($C$5,Frequency!$A$1:$D$3,4,FALSE),MONTH(B50)+VLOOKUP($C$5,Frequency!$A$1:$D$3,3,FALSE),DAY(B50)+VLOOKUP($C$5,Frequency!$A$1:$D$3,2,FALSE))</f>
        <v>1067</v>
      </c>
      <c r="C51" s="13"/>
      <c r="D51" s="13"/>
      <c r="E51" s="63" t="str">
        <f t="shared" si="0"/>
        <v>N/A</v>
      </c>
      <c r="F51" s="14" t="str">
        <f t="shared" si="1"/>
        <v xml:space="preserve"> </v>
      </c>
      <c r="G51" s="13"/>
      <c r="H51" s="13"/>
      <c r="I51" s="77"/>
      <c r="J51" s="78"/>
    </row>
  </sheetData>
  <mergeCells count="36">
    <mergeCell ref="B2:D2"/>
    <mergeCell ref="F2:H7"/>
    <mergeCell ref="C3:D3"/>
    <mergeCell ref="C4:D4"/>
    <mergeCell ref="C5:D5"/>
    <mergeCell ref="C6:D6"/>
    <mergeCell ref="C7:D7"/>
    <mergeCell ref="I25:I27"/>
    <mergeCell ref="J25:J27"/>
    <mergeCell ref="C8:D8"/>
    <mergeCell ref="C9:D9"/>
    <mergeCell ref="B10:B12"/>
    <mergeCell ref="C10:D12"/>
    <mergeCell ref="B14:H14"/>
    <mergeCell ref="I16:I18"/>
    <mergeCell ref="J16:J18"/>
    <mergeCell ref="I19:I21"/>
    <mergeCell ref="J19:J21"/>
    <mergeCell ref="I22:I24"/>
    <mergeCell ref="J22:J24"/>
    <mergeCell ref="I28:I30"/>
    <mergeCell ref="J28:J30"/>
    <mergeCell ref="I31:I33"/>
    <mergeCell ref="J31:J33"/>
    <mergeCell ref="I34:I36"/>
    <mergeCell ref="J34:J36"/>
    <mergeCell ref="I46:I48"/>
    <mergeCell ref="J46:J48"/>
    <mergeCell ref="I49:I51"/>
    <mergeCell ref="J49:J51"/>
    <mergeCell ref="I37:I39"/>
    <mergeCell ref="J37:J39"/>
    <mergeCell ref="I40:I42"/>
    <mergeCell ref="J40:J42"/>
    <mergeCell ref="I43:I45"/>
    <mergeCell ref="J43:J4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1:J51"/>
  <sheetViews>
    <sheetView workbookViewId="0">
      <selection activeCell="C13" sqref="C13"/>
    </sheetView>
  </sheetViews>
  <sheetFormatPr defaultRowHeight="15" x14ac:dyDescent="0.25"/>
  <cols>
    <col min="1" max="1" width="1.85546875" customWidth="1"/>
    <col min="2" max="2" width="24" bestFit="1" customWidth="1"/>
    <col min="3" max="3" width="16.140625" customWidth="1"/>
    <col min="4" max="4" width="16"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10" ht="15.75" thickBot="1" x14ac:dyDescent="0.3"/>
    <row r="2" spans="2:10" ht="15.75" customHeight="1" x14ac:dyDescent="0.25">
      <c r="B2" s="89" t="s">
        <v>14</v>
      </c>
      <c r="C2" s="89"/>
      <c r="D2" s="89"/>
      <c r="F2" s="90" t="s">
        <v>115</v>
      </c>
      <c r="G2" s="91"/>
      <c r="H2" s="92"/>
    </row>
    <row r="3" spans="2:10" x14ac:dyDescent="0.25">
      <c r="B3" s="1" t="s">
        <v>8</v>
      </c>
      <c r="C3" s="99">
        <f>Instructions!$C$9</f>
        <v>0</v>
      </c>
      <c r="D3" s="99"/>
      <c r="F3" s="93"/>
      <c r="G3" s="94"/>
      <c r="H3" s="95"/>
    </row>
    <row r="4" spans="2:10" ht="29.25" customHeight="1" x14ac:dyDescent="0.25">
      <c r="B4" s="20" t="s">
        <v>9</v>
      </c>
      <c r="C4" s="102" t="s">
        <v>108</v>
      </c>
      <c r="D4" s="102"/>
      <c r="F4" s="93"/>
      <c r="G4" s="94"/>
      <c r="H4" s="95"/>
    </row>
    <row r="5" spans="2:10" x14ac:dyDescent="0.25">
      <c r="B5" s="1" t="s">
        <v>3</v>
      </c>
      <c r="C5" s="99" t="s">
        <v>4</v>
      </c>
      <c r="D5" s="99"/>
      <c r="F5" s="93"/>
      <c r="G5" s="94"/>
      <c r="H5" s="95"/>
    </row>
    <row r="6" spans="2:10" x14ac:dyDescent="0.25">
      <c r="B6" s="1" t="s">
        <v>6</v>
      </c>
      <c r="C6" s="101"/>
      <c r="D6" s="101"/>
      <c r="F6" s="93"/>
      <c r="G6" s="94"/>
      <c r="H6" s="95"/>
    </row>
    <row r="7" spans="2:10" x14ac:dyDescent="0.25">
      <c r="B7" s="1" t="s">
        <v>19</v>
      </c>
      <c r="C7" s="99" t="s">
        <v>109</v>
      </c>
      <c r="D7" s="99"/>
      <c r="F7" s="93"/>
      <c r="G7" s="94"/>
      <c r="H7" s="95"/>
    </row>
    <row r="8" spans="2:10" ht="30.75" customHeight="1" x14ac:dyDescent="0.25">
      <c r="B8" s="1" t="s">
        <v>36</v>
      </c>
      <c r="C8" s="100" t="s">
        <v>110</v>
      </c>
      <c r="D8" s="100"/>
      <c r="F8" s="93"/>
      <c r="G8" s="94"/>
      <c r="H8" s="95"/>
    </row>
    <row r="9" spans="2:10" ht="29.25" customHeight="1" x14ac:dyDescent="0.25">
      <c r="B9" s="1" t="s">
        <v>37</v>
      </c>
      <c r="C9" s="100" t="s">
        <v>111</v>
      </c>
      <c r="D9" s="100"/>
      <c r="F9" s="93"/>
      <c r="G9" s="94"/>
      <c r="H9" s="95"/>
    </row>
    <row r="10" spans="2:10" ht="15" customHeight="1" thickBot="1" x14ac:dyDescent="0.3">
      <c r="B10" s="79" t="s">
        <v>44</v>
      </c>
      <c r="C10" s="82" t="s">
        <v>126</v>
      </c>
      <c r="D10" s="83"/>
      <c r="F10" s="96"/>
      <c r="G10" s="97"/>
      <c r="H10" s="98"/>
    </row>
    <row r="11" spans="2:10" x14ac:dyDescent="0.25">
      <c r="B11" s="80"/>
      <c r="C11" s="84"/>
      <c r="D11" s="85"/>
      <c r="F11" s="18"/>
      <c r="G11" s="18"/>
      <c r="H11" s="18"/>
    </row>
    <row r="12" spans="2:10" ht="30.75" customHeight="1" x14ac:dyDescent="0.25">
      <c r="B12" s="81"/>
      <c r="C12" s="86"/>
      <c r="D12" s="87"/>
      <c r="F12" s="18"/>
      <c r="G12" s="18"/>
      <c r="H12" s="18"/>
    </row>
    <row r="14" spans="2:10" ht="15.75" x14ac:dyDescent="0.25">
      <c r="B14" s="88" t="str">
        <f>C5&amp;" Measure Summary Trends for "&amp;C4&amp;" ("&amp;C3&amp;")"</f>
        <v>Monthly Measure Summary Trends for Emergency Department Transfer Communication - All (0)</v>
      </c>
      <c r="C14" s="88"/>
      <c r="D14" s="88"/>
      <c r="E14" s="88"/>
      <c r="F14" s="88"/>
      <c r="G14" s="88"/>
      <c r="H14" s="88"/>
    </row>
    <row r="15" spans="2:10" ht="45" x14ac:dyDescent="0.25">
      <c r="B15" s="4" t="str">
        <f>C5&amp;" Encounters for "&amp;LEFT(C5,LEN(C5)-2)&amp;" Starting:"</f>
        <v>Monthly Encounters for Month Starting:</v>
      </c>
      <c r="C15" s="5" t="s">
        <v>0</v>
      </c>
      <c r="D15" s="5" t="s">
        <v>1</v>
      </c>
      <c r="E15" s="5" t="s">
        <v>7</v>
      </c>
      <c r="F15" s="5" t="s">
        <v>17</v>
      </c>
      <c r="G15" s="5" t="s">
        <v>2</v>
      </c>
      <c r="H15" s="4" t="s">
        <v>18</v>
      </c>
      <c r="I15" s="2" t="s">
        <v>16</v>
      </c>
      <c r="J15" s="3" t="s">
        <v>15</v>
      </c>
    </row>
    <row r="16" spans="2:10" x14ac:dyDescent="0.25">
      <c r="B16" s="32">
        <f>C6</f>
        <v>0</v>
      </c>
      <c r="C16" s="13"/>
      <c r="D16" s="13"/>
      <c r="E16" s="63" t="str">
        <f>IF(D16=0,"N/A",C16/D16)</f>
        <v>N/A</v>
      </c>
      <c r="F16" s="14"/>
      <c r="G16" s="29"/>
      <c r="H16" s="13"/>
      <c r="I16" s="77" t="e">
        <f>SUM(C16:C18)/SUM(D16:D18)</f>
        <v>#DIV/0!</v>
      </c>
      <c r="J16" s="78" t="str">
        <f>YEAR(B16)&amp; " Q" &amp; INT(MONTH(B16)/4)+1</f>
        <v>1900 Q1</v>
      </c>
    </row>
    <row r="17" spans="2:10" x14ac:dyDescent="0.25">
      <c r="B17" s="32">
        <f>DATE(YEAR(B16)+VLOOKUP($C$5,Frequency!$A$1:$D$3,4,FALSE),MONTH(B16)+VLOOKUP($C$5,Frequency!$A$1:$D$3,3,FALSE),DAY(B16)+VLOOKUP($C$5,Frequency!$A$1:$D$3,2,FALSE))</f>
        <v>31</v>
      </c>
      <c r="C17" s="13"/>
      <c r="D17" s="13"/>
      <c r="E17" s="63" t="str">
        <f t="shared" ref="E17:E51" si="0">IF(D17=0,"N/A",C17/D17)</f>
        <v>N/A</v>
      </c>
      <c r="F17" s="14" t="str">
        <f>IF(ISBLANK($F$16)," ",$F$16)</f>
        <v xml:space="preserve"> </v>
      </c>
      <c r="G17" s="13"/>
      <c r="H17" s="13"/>
      <c r="I17" s="77"/>
      <c r="J17" s="78"/>
    </row>
    <row r="18" spans="2:10" x14ac:dyDescent="0.25">
      <c r="B18" s="32">
        <f>DATE(YEAR(B17)+VLOOKUP($C$5,Frequency!$A$1:$D$3,4,FALSE),MONTH(B17)+VLOOKUP($C$5,Frequency!$A$1:$D$3,3,FALSE),DAY(B17)+VLOOKUP($C$5,Frequency!$A$1:$D$3,2,FALSE))</f>
        <v>62</v>
      </c>
      <c r="C18" s="13"/>
      <c r="D18" s="13"/>
      <c r="E18" s="63" t="str">
        <f t="shared" si="0"/>
        <v>N/A</v>
      </c>
      <c r="F18" s="14" t="str">
        <f t="shared" ref="F18:F51" si="1">IF(ISBLANK($F$16)," ",$F$16)</f>
        <v xml:space="preserve"> </v>
      </c>
      <c r="G18" s="13"/>
      <c r="H18" s="13"/>
      <c r="I18" s="77"/>
      <c r="J18" s="78"/>
    </row>
    <row r="19" spans="2:10" x14ac:dyDescent="0.25">
      <c r="B19" s="32">
        <f>DATE(YEAR(B18)+VLOOKUP($C$5,Frequency!$A$1:$D$3,4,FALSE),MONTH(B18)+VLOOKUP($C$5,Frequency!$A$1:$D$3,3,FALSE),DAY(B18)+VLOOKUP($C$5,Frequency!$A$1:$D$3,2,FALSE))</f>
        <v>93</v>
      </c>
      <c r="C19" s="13"/>
      <c r="D19" s="13"/>
      <c r="E19" s="63" t="str">
        <f t="shared" si="0"/>
        <v>N/A</v>
      </c>
      <c r="F19" s="14" t="str">
        <f t="shared" si="1"/>
        <v xml:space="preserve"> </v>
      </c>
      <c r="G19" s="13"/>
      <c r="H19" s="13"/>
      <c r="I19" s="77" t="e">
        <f>SUM(C19:C21)/SUM(D19:D21)</f>
        <v>#DIV/0!</v>
      </c>
      <c r="J19" s="78" t="str">
        <f t="shared" ref="J19" si="2">YEAR(B19)&amp; " Q" &amp; INT(MONTH(B19)/4)+1</f>
        <v>1900 Q2</v>
      </c>
    </row>
    <row r="20" spans="2:10" x14ac:dyDescent="0.25">
      <c r="B20" s="32">
        <f>DATE(YEAR(B19)+VLOOKUP($C$5,Frequency!$A$1:$D$3,4,FALSE),MONTH(B19)+VLOOKUP($C$5,Frequency!$A$1:$D$3,3,FALSE),DAY(B19)+VLOOKUP($C$5,Frequency!$A$1:$D$3,2,FALSE))</f>
        <v>123</v>
      </c>
      <c r="C20" s="13"/>
      <c r="D20" s="13"/>
      <c r="E20" s="63" t="str">
        <f t="shared" si="0"/>
        <v>N/A</v>
      </c>
      <c r="F20" s="14" t="str">
        <f t="shared" si="1"/>
        <v xml:space="preserve"> </v>
      </c>
      <c r="G20" s="13"/>
      <c r="H20" s="13"/>
      <c r="I20" s="77"/>
      <c r="J20" s="78"/>
    </row>
    <row r="21" spans="2:10" x14ac:dyDescent="0.25">
      <c r="B21" s="32">
        <f>DATE(YEAR(B20)+VLOOKUP($C$5,Frequency!$A$1:$D$3,4,FALSE),MONTH(B20)+VLOOKUP($C$5,Frequency!$A$1:$D$3,3,FALSE),DAY(B20)+VLOOKUP($C$5,Frequency!$A$1:$D$3,2,FALSE))</f>
        <v>154</v>
      </c>
      <c r="C21" s="13"/>
      <c r="D21" s="13"/>
      <c r="E21" s="63" t="str">
        <f t="shared" si="0"/>
        <v>N/A</v>
      </c>
      <c r="F21" s="14" t="str">
        <f t="shared" si="1"/>
        <v xml:space="preserve"> </v>
      </c>
      <c r="G21" s="13"/>
      <c r="H21" s="13"/>
      <c r="I21" s="77"/>
      <c r="J21" s="78"/>
    </row>
    <row r="22" spans="2:10" x14ac:dyDescent="0.25">
      <c r="B22" s="32">
        <f>DATE(YEAR(B21)+VLOOKUP($C$5,Frequency!$A$1:$D$3,4,FALSE),MONTH(B21)+VLOOKUP($C$5,Frequency!$A$1:$D$3,3,FALSE),DAY(B21)+VLOOKUP($C$5,Frequency!$A$1:$D$3,2,FALSE))</f>
        <v>184</v>
      </c>
      <c r="C22" s="13"/>
      <c r="D22" s="13"/>
      <c r="E22" s="63" t="str">
        <f t="shared" si="0"/>
        <v>N/A</v>
      </c>
      <c r="F22" s="14" t="str">
        <f t="shared" si="1"/>
        <v xml:space="preserve"> </v>
      </c>
      <c r="G22" s="13"/>
      <c r="H22" s="13"/>
      <c r="I22" s="77" t="e">
        <f t="shared" ref="I22" si="3">SUM(C22:C24)/SUM(D22:D24)</f>
        <v>#DIV/0!</v>
      </c>
      <c r="J22" s="78" t="str">
        <f t="shared" ref="J22" si="4">YEAR(B22)&amp; " Q" &amp; INT(MONTH(B22)/4)+1</f>
        <v>1900 Q2</v>
      </c>
    </row>
    <row r="23" spans="2:10" x14ac:dyDescent="0.25">
      <c r="B23" s="32">
        <f>DATE(YEAR(B22)+VLOOKUP($C$5,Frequency!$A$1:$D$3,4,FALSE),MONTH(B22)+VLOOKUP($C$5,Frequency!$A$1:$D$3,3,FALSE),DAY(B22)+VLOOKUP($C$5,Frequency!$A$1:$D$3,2,FALSE))</f>
        <v>215</v>
      </c>
      <c r="C23" s="13"/>
      <c r="D23" s="13"/>
      <c r="E23" s="63" t="str">
        <f t="shared" si="0"/>
        <v>N/A</v>
      </c>
      <c r="F23" s="14" t="str">
        <f t="shared" si="1"/>
        <v xml:space="preserve"> </v>
      </c>
      <c r="G23" s="13"/>
      <c r="H23" s="13"/>
      <c r="I23" s="77"/>
      <c r="J23" s="78"/>
    </row>
    <row r="24" spans="2:10" x14ac:dyDescent="0.25">
      <c r="B24" s="32">
        <f>DATE(YEAR(B23)+VLOOKUP($C$5,Frequency!$A$1:$D$3,4,FALSE),MONTH(B23)+VLOOKUP($C$5,Frequency!$A$1:$D$3,3,FALSE),DAY(B23)+VLOOKUP($C$5,Frequency!$A$1:$D$3,2,FALSE))</f>
        <v>246</v>
      </c>
      <c r="C24" s="13"/>
      <c r="D24" s="13"/>
      <c r="E24" s="63" t="str">
        <f t="shared" si="0"/>
        <v>N/A</v>
      </c>
      <c r="F24" s="14" t="str">
        <f t="shared" si="1"/>
        <v xml:space="preserve"> </v>
      </c>
      <c r="G24" s="13"/>
      <c r="H24" s="13"/>
      <c r="I24" s="77"/>
      <c r="J24" s="78"/>
    </row>
    <row r="25" spans="2:10" x14ac:dyDescent="0.25">
      <c r="B25" s="32">
        <f>DATE(YEAR(B24)+VLOOKUP($C$5,Frequency!$A$1:$D$3,4,FALSE),MONTH(B24)+VLOOKUP($C$5,Frequency!$A$1:$D$3,3,FALSE),DAY(B24)+VLOOKUP($C$5,Frequency!$A$1:$D$3,2,FALSE))</f>
        <v>276</v>
      </c>
      <c r="C25" s="13"/>
      <c r="D25" s="13"/>
      <c r="E25" s="63" t="str">
        <f t="shared" si="0"/>
        <v>N/A</v>
      </c>
      <c r="F25" s="14" t="str">
        <f t="shared" si="1"/>
        <v xml:space="preserve"> </v>
      </c>
      <c r="G25" s="13"/>
      <c r="H25" s="13"/>
      <c r="I25" s="77" t="e">
        <f t="shared" ref="I25" si="5">SUM(C25:C27)/SUM(D25:D27)</f>
        <v>#DIV/0!</v>
      </c>
      <c r="J25" s="78" t="str">
        <f t="shared" ref="J25" si="6">YEAR(B25)&amp; " Q" &amp; INT(MONTH(B25)/4)+1</f>
        <v>1900 Q3</v>
      </c>
    </row>
    <row r="26" spans="2:10" x14ac:dyDescent="0.25">
      <c r="B26" s="32">
        <f>DATE(YEAR(B25)+VLOOKUP($C$5,Frequency!$A$1:$D$3,4,FALSE),MONTH(B25)+VLOOKUP($C$5,Frequency!$A$1:$D$3,3,FALSE),DAY(B25)+VLOOKUP($C$5,Frequency!$A$1:$D$3,2,FALSE))</f>
        <v>307</v>
      </c>
      <c r="C26" s="13"/>
      <c r="D26" s="13"/>
      <c r="E26" s="63" t="str">
        <f t="shared" si="0"/>
        <v>N/A</v>
      </c>
      <c r="F26" s="14" t="str">
        <f t="shared" si="1"/>
        <v xml:space="preserve"> </v>
      </c>
      <c r="G26" s="13"/>
      <c r="H26" s="13"/>
      <c r="I26" s="77"/>
      <c r="J26" s="78"/>
    </row>
    <row r="27" spans="2:10" x14ac:dyDescent="0.25">
      <c r="B27" s="32">
        <f>DATE(YEAR(B26)+VLOOKUP($C$5,Frequency!$A$1:$D$3,4,FALSE),MONTH(B26)+VLOOKUP($C$5,Frequency!$A$1:$D$3,3,FALSE),DAY(B26)+VLOOKUP($C$5,Frequency!$A$1:$D$3,2,FALSE))</f>
        <v>337</v>
      </c>
      <c r="C27" s="13"/>
      <c r="D27" s="13"/>
      <c r="E27" s="63" t="str">
        <f t="shared" si="0"/>
        <v>N/A</v>
      </c>
      <c r="F27" s="14" t="str">
        <f t="shared" si="1"/>
        <v xml:space="preserve"> </v>
      </c>
      <c r="G27" s="13"/>
      <c r="H27" s="13"/>
      <c r="I27" s="77"/>
      <c r="J27" s="78"/>
    </row>
    <row r="28" spans="2:10" x14ac:dyDescent="0.25">
      <c r="B28" s="32">
        <f>DATE(YEAR(B27)+VLOOKUP($C$5,Frequency!$A$1:$D$3,4,FALSE),MONTH(B27)+VLOOKUP($C$5,Frequency!$A$1:$D$3,3,FALSE),DAY(B27)+VLOOKUP($C$5,Frequency!$A$1:$D$3,2,FALSE))</f>
        <v>368</v>
      </c>
      <c r="C28" s="13"/>
      <c r="D28" s="13"/>
      <c r="E28" s="63" t="str">
        <f t="shared" si="0"/>
        <v>N/A</v>
      </c>
      <c r="F28" s="14" t="str">
        <f t="shared" si="1"/>
        <v xml:space="preserve"> </v>
      </c>
      <c r="G28" s="13"/>
      <c r="H28" s="13"/>
      <c r="I28" s="77" t="e">
        <f t="shared" ref="I28" si="7">SUM(C28:C30)/SUM(D28:D30)</f>
        <v>#DIV/0!</v>
      </c>
      <c r="J28" s="78" t="str">
        <f t="shared" ref="J28" si="8">YEAR(B28)&amp; " Q" &amp; INT(MONTH(B28)/4)+1</f>
        <v>1901 Q1</v>
      </c>
    </row>
    <row r="29" spans="2:10" x14ac:dyDescent="0.25">
      <c r="B29" s="32">
        <f>DATE(YEAR(B28)+VLOOKUP($C$5,Frequency!$A$1:$D$3,4,FALSE),MONTH(B28)+VLOOKUP($C$5,Frequency!$A$1:$D$3,3,FALSE),DAY(B28)+VLOOKUP($C$5,Frequency!$A$1:$D$3,2,FALSE))</f>
        <v>399</v>
      </c>
      <c r="C29" s="13"/>
      <c r="D29" s="13"/>
      <c r="E29" s="63" t="str">
        <f t="shared" si="0"/>
        <v>N/A</v>
      </c>
      <c r="F29" s="14" t="str">
        <f t="shared" si="1"/>
        <v xml:space="preserve"> </v>
      </c>
      <c r="G29" s="13"/>
      <c r="H29" s="13"/>
      <c r="I29" s="77"/>
      <c r="J29" s="78"/>
    </row>
    <row r="30" spans="2:10" x14ac:dyDescent="0.25">
      <c r="B30" s="32">
        <f>DATE(YEAR(B29)+VLOOKUP($C$5,Frequency!$A$1:$D$3,4,FALSE),MONTH(B29)+VLOOKUP($C$5,Frequency!$A$1:$D$3,3,FALSE),DAY(B29)+VLOOKUP($C$5,Frequency!$A$1:$D$3,2,FALSE))</f>
        <v>427</v>
      </c>
      <c r="C30" s="13"/>
      <c r="D30" s="13"/>
      <c r="E30" s="63" t="str">
        <f t="shared" si="0"/>
        <v>N/A</v>
      </c>
      <c r="F30" s="14" t="str">
        <f t="shared" si="1"/>
        <v xml:space="preserve"> </v>
      </c>
      <c r="G30" s="13"/>
      <c r="H30" s="13"/>
      <c r="I30" s="77"/>
      <c r="J30" s="78"/>
    </row>
    <row r="31" spans="2:10" x14ac:dyDescent="0.25">
      <c r="B31" s="32">
        <f>DATE(YEAR(B30)+VLOOKUP($C$5,Frequency!$A$1:$D$3,4,FALSE),MONTH(B30)+VLOOKUP($C$5,Frequency!$A$1:$D$3,3,FALSE),DAY(B30)+VLOOKUP($C$5,Frequency!$A$1:$D$3,2,FALSE))</f>
        <v>458</v>
      </c>
      <c r="C31" s="13"/>
      <c r="D31" s="13"/>
      <c r="E31" s="63" t="str">
        <f t="shared" si="0"/>
        <v>N/A</v>
      </c>
      <c r="F31" s="14" t="str">
        <f t="shared" si="1"/>
        <v xml:space="preserve"> </v>
      </c>
      <c r="G31" s="13"/>
      <c r="H31" s="13"/>
      <c r="I31" s="77" t="e">
        <f t="shared" ref="I31" si="9">SUM(C31:C33)/SUM(D31:D33)</f>
        <v>#DIV/0!</v>
      </c>
      <c r="J31" s="78" t="str">
        <f t="shared" ref="J31" si="10">YEAR(B31)&amp; " Q" &amp; INT(MONTH(B31)/4)+1</f>
        <v>1901 Q2</v>
      </c>
    </row>
    <row r="32" spans="2:10" x14ac:dyDescent="0.25">
      <c r="B32" s="32">
        <f>DATE(YEAR(B31)+VLOOKUP($C$5,Frequency!$A$1:$D$3,4,FALSE),MONTH(B31)+VLOOKUP($C$5,Frequency!$A$1:$D$3,3,FALSE),DAY(B31)+VLOOKUP($C$5,Frequency!$A$1:$D$3,2,FALSE))</f>
        <v>488</v>
      </c>
      <c r="C32" s="13"/>
      <c r="D32" s="13"/>
      <c r="E32" s="63" t="str">
        <f t="shared" si="0"/>
        <v>N/A</v>
      </c>
      <c r="F32" s="14" t="str">
        <f t="shared" si="1"/>
        <v xml:space="preserve"> </v>
      </c>
      <c r="G32" s="13"/>
      <c r="H32" s="13"/>
      <c r="I32" s="77"/>
      <c r="J32" s="78"/>
    </row>
    <row r="33" spans="2:10" x14ac:dyDescent="0.25">
      <c r="B33" s="32">
        <f>DATE(YEAR(B32)+VLOOKUP($C$5,Frequency!$A$1:$D$3,4,FALSE),MONTH(B32)+VLOOKUP($C$5,Frequency!$A$1:$D$3,3,FALSE),DAY(B32)+VLOOKUP($C$5,Frequency!$A$1:$D$3,2,FALSE))</f>
        <v>519</v>
      </c>
      <c r="C33" s="13"/>
      <c r="D33" s="13"/>
      <c r="E33" s="63" t="str">
        <f t="shared" si="0"/>
        <v>N/A</v>
      </c>
      <c r="F33" s="14" t="str">
        <f t="shared" si="1"/>
        <v xml:space="preserve"> </v>
      </c>
      <c r="G33" s="13"/>
      <c r="H33" s="13"/>
      <c r="I33" s="77"/>
      <c r="J33" s="78"/>
    </row>
    <row r="34" spans="2:10" x14ac:dyDescent="0.25">
      <c r="B34" s="32">
        <f>DATE(YEAR(B33)+VLOOKUP($C$5,Frequency!$A$1:$D$3,4,FALSE),MONTH(B33)+VLOOKUP($C$5,Frequency!$A$1:$D$3,3,FALSE),DAY(B33)+VLOOKUP($C$5,Frequency!$A$1:$D$3,2,FALSE))</f>
        <v>549</v>
      </c>
      <c r="C34" s="13"/>
      <c r="D34" s="13"/>
      <c r="E34" s="63" t="str">
        <f t="shared" si="0"/>
        <v>N/A</v>
      </c>
      <c r="F34" s="14" t="str">
        <f t="shared" si="1"/>
        <v xml:space="preserve"> </v>
      </c>
      <c r="G34" s="13"/>
      <c r="H34" s="13"/>
      <c r="I34" s="77" t="e">
        <f t="shared" ref="I34" si="11">SUM(C34:C36)/SUM(D34:D36)</f>
        <v>#DIV/0!</v>
      </c>
      <c r="J34" s="78" t="str">
        <f t="shared" ref="J34" si="12">YEAR(B34)&amp; " Q" &amp; INT(MONTH(B34)/4)+1</f>
        <v>1901 Q2</v>
      </c>
    </row>
    <row r="35" spans="2:10" x14ac:dyDescent="0.25">
      <c r="B35" s="32">
        <f>DATE(YEAR(B34)+VLOOKUP($C$5,Frequency!$A$1:$D$3,4,FALSE),MONTH(B34)+VLOOKUP($C$5,Frequency!$A$1:$D$3,3,FALSE),DAY(B34)+VLOOKUP($C$5,Frequency!$A$1:$D$3,2,FALSE))</f>
        <v>580</v>
      </c>
      <c r="C35" s="13"/>
      <c r="D35" s="13"/>
      <c r="E35" s="63" t="str">
        <f t="shared" si="0"/>
        <v>N/A</v>
      </c>
      <c r="F35" s="14" t="str">
        <f t="shared" si="1"/>
        <v xml:space="preserve"> </v>
      </c>
      <c r="G35" s="13"/>
      <c r="H35" s="13"/>
      <c r="I35" s="77"/>
      <c r="J35" s="78"/>
    </row>
    <row r="36" spans="2:10" x14ac:dyDescent="0.25">
      <c r="B36" s="32">
        <f>DATE(YEAR(B35)+VLOOKUP($C$5,Frequency!$A$1:$D$3,4,FALSE),MONTH(B35)+VLOOKUP($C$5,Frequency!$A$1:$D$3,3,FALSE),DAY(B35)+VLOOKUP($C$5,Frequency!$A$1:$D$3,2,FALSE))</f>
        <v>611</v>
      </c>
      <c r="C36" s="13"/>
      <c r="D36" s="13"/>
      <c r="E36" s="63" t="str">
        <f t="shared" si="0"/>
        <v>N/A</v>
      </c>
      <c r="F36" s="14" t="str">
        <f t="shared" si="1"/>
        <v xml:space="preserve"> </v>
      </c>
      <c r="G36" s="13"/>
      <c r="H36" s="13"/>
      <c r="I36" s="77"/>
      <c r="J36" s="78"/>
    </row>
    <row r="37" spans="2:10" x14ac:dyDescent="0.25">
      <c r="B37" s="32">
        <f>DATE(YEAR(B36)+VLOOKUP($C$5,Frequency!$A$1:$D$3,4,FALSE),MONTH(B36)+VLOOKUP($C$5,Frequency!$A$1:$D$3,3,FALSE),DAY(B36)+VLOOKUP($C$5,Frequency!$A$1:$D$3,2,FALSE))</f>
        <v>641</v>
      </c>
      <c r="C37" s="13"/>
      <c r="D37" s="13"/>
      <c r="E37" s="63" t="str">
        <f t="shared" si="0"/>
        <v>N/A</v>
      </c>
      <c r="F37" s="14" t="str">
        <f t="shared" si="1"/>
        <v xml:space="preserve"> </v>
      </c>
      <c r="G37" s="13"/>
      <c r="H37" s="13"/>
      <c r="I37" s="77" t="e">
        <f t="shared" ref="I37" si="13">SUM(C37:C39)/SUM(D37:D39)</f>
        <v>#DIV/0!</v>
      </c>
      <c r="J37" s="78" t="str">
        <f t="shared" ref="J37" si="14">YEAR(B37)&amp; " Q" &amp; INT(MONTH(B37)/4)+1</f>
        <v>1901 Q3</v>
      </c>
    </row>
    <row r="38" spans="2:10" x14ac:dyDescent="0.25">
      <c r="B38" s="32">
        <f>DATE(YEAR(B37)+VLOOKUP($C$5,Frequency!$A$1:$D$3,4,FALSE),MONTH(B37)+VLOOKUP($C$5,Frequency!$A$1:$D$3,3,FALSE),DAY(B37)+VLOOKUP($C$5,Frequency!$A$1:$D$3,2,FALSE))</f>
        <v>672</v>
      </c>
      <c r="C38" s="13"/>
      <c r="D38" s="13"/>
      <c r="E38" s="63" t="str">
        <f t="shared" si="0"/>
        <v>N/A</v>
      </c>
      <c r="F38" s="14" t="str">
        <f t="shared" si="1"/>
        <v xml:space="preserve"> </v>
      </c>
      <c r="G38" s="13"/>
      <c r="H38" s="13"/>
      <c r="I38" s="77"/>
      <c r="J38" s="78"/>
    </row>
    <row r="39" spans="2:10" x14ac:dyDescent="0.25">
      <c r="B39" s="32">
        <f>DATE(YEAR(B38)+VLOOKUP($C$5,Frequency!$A$1:$D$3,4,FALSE),MONTH(B38)+VLOOKUP($C$5,Frequency!$A$1:$D$3,3,FALSE),DAY(B38)+VLOOKUP($C$5,Frequency!$A$1:$D$3,2,FALSE))</f>
        <v>702</v>
      </c>
      <c r="C39" s="13"/>
      <c r="D39" s="13"/>
      <c r="E39" s="63" t="str">
        <f t="shared" si="0"/>
        <v>N/A</v>
      </c>
      <c r="F39" s="14" t="str">
        <f t="shared" si="1"/>
        <v xml:space="preserve"> </v>
      </c>
      <c r="G39" s="13"/>
      <c r="H39" s="13"/>
      <c r="I39" s="77"/>
      <c r="J39" s="78"/>
    </row>
    <row r="40" spans="2:10" x14ac:dyDescent="0.25">
      <c r="B40" s="32">
        <f>DATE(YEAR(B39)+VLOOKUP($C$5,Frequency!$A$1:$D$3,4,FALSE),MONTH(B39)+VLOOKUP($C$5,Frequency!$A$1:$D$3,3,FALSE),DAY(B39)+VLOOKUP($C$5,Frequency!$A$1:$D$3,2,FALSE))</f>
        <v>733</v>
      </c>
      <c r="C40" s="13"/>
      <c r="D40" s="13"/>
      <c r="E40" s="63" t="str">
        <f t="shared" si="0"/>
        <v>N/A</v>
      </c>
      <c r="F40" s="14" t="str">
        <f t="shared" si="1"/>
        <v xml:space="preserve"> </v>
      </c>
      <c r="G40" s="13"/>
      <c r="H40" s="13"/>
      <c r="I40" s="77" t="e">
        <f t="shared" ref="I40" si="15">SUM(C40:C42)/SUM(D40:D42)</f>
        <v>#DIV/0!</v>
      </c>
      <c r="J40" s="78" t="str">
        <f t="shared" ref="J40" si="16">YEAR(B40)&amp; " Q" &amp; INT(MONTH(B40)/4)+1</f>
        <v>1902 Q1</v>
      </c>
    </row>
    <row r="41" spans="2:10" x14ac:dyDescent="0.25">
      <c r="B41" s="32">
        <f>DATE(YEAR(B40)+VLOOKUP($C$5,Frequency!$A$1:$D$3,4,FALSE),MONTH(B40)+VLOOKUP($C$5,Frequency!$A$1:$D$3,3,FALSE),DAY(B40)+VLOOKUP($C$5,Frequency!$A$1:$D$3,2,FALSE))</f>
        <v>764</v>
      </c>
      <c r="C41" s="13"/>
      <c r="D41" s="13"/>
      <c r="E41" s="63" t="str">
        <f t="shared" si="0"/>
        <v>N/A</v>
      </c>
      <c r="F41" s="14" t="str">
        <f t="shared" si="1"/>
        <v xml:space="preserve"> </v>
      </c>
      <c r="G41" s="13"/>
      <c r="H41" s="13"/>
      <c r="I41" s="77"/>
      <c r="J41" s="78"/>
    </row>
    <row r="42" spans="2:10" x14ac:dyDescent="0.25">
      <c r="B42" s="32">
        <f>DATE(YEAR(B41)+VLOOKUP($C$5,Frequency!$A$1:$D$3,4,FALSE),MONTH(B41)+VLOOKUP($C$5,Frequency!$A$1:$D$3,3,FALSE),DAY(B41)+VLOOKUP($C$5,Frequency!$A$1:$D$3,2,FALSE))</f>
        <v>792</v>
      </c>
      <c r="C42" s="13"/>
      <c r="D42" s="13"/>
      <c r="E42" s="63" t="str">
        <f t="shared" si="0"/>
        <v>N/A</v>
      </c>
      <c r="F42" s="14" t="str">
        <f t="shared" si="1"/>
        <v xml:space="preserve"> </v>
      </c>
      <c r="G42" s="13"/>
      <c r="H42" s="13"/>
      <c r="I42" s="77"/>
      <c r="J42" s="78"/>
    </row>
    <row r="43" spans="2:10" x14ac:dyDescent="0.25">
      <c r="B43" s="32">
        <f>DATE(YEAR(B42)+VLOOKUP($C$5,Frequency!$A$1:$D$3,4,FALSE),MONTH(B42)+VLOOKUP($C$5,Frequency!$A$1:$D$3,3,FALSE),DAY(B42)+VLOOKUP($C$5,Frequency!$A$1:$D$3,2,FALSE))</f>
        <v>823</v>
      </c>
      <c r="C43" s="13"/>
      <c r="D43" s="13"/>
      <c r="E43" s="63" t="str">
        <f t="shared" si="0"/>
        <v>N/A</v>
      </c>
      <c r="F43" s="14" t="str">
        <f t="shared" si="1"/>
        <v xml:space="preserve"> </v>
      </c>
      <c r="G43" s="13"/>
      <c r="H43" s="13"/>
      <c r="I43" s="77" t="e">
        <f t="shared" ref="I43" si="17">SUM(C43:C45)/SUM(D43:D45)</f>
        <v>#DIV/0!</v>
      </c>
      <c r="J43" s="78" t="str">
        <f t="shared" ref="J43" si="18">YEAR(B43)&amp; " Q" &amp; INT(MONTH(B43)/4)+1</f>
        <v>1902 Q2</v>
      </c>
    </row>
    <row r="44" spans="2:10" x14ac:dyDescent="0.25">
      <c r="B44" s="32">
        <f>DATE(YEAR(B43)+VLOOKUP($C$5,Frequency!$A$1:$D$3,4,FALSE),MONTH(B43)+VLOOKUP($C$5,Frequency!$A$1:$D$3,3,FALSE),DAY(B43)+VLOOKUP($C$5,Frequency!$A$1:$D$3,2,FALSE))</f>
        <v>853</v>
      </c>
      <c r="C44" s="13"/>
      <c r="D44" s="13"/>
      <c r="E44" s="63" t="str">
        <f t="shared" si="0"/>
        <v>N/A</v>
      </c>
      <c r="F44" s="14" t="str">
        <f t="shared" si="1"/>
        <v xml:space="preserve"> </v>
      </c>
      <c r="G44" s="13"/>
      <c r="H44" s="13"/>
      <c r="I44" s="77"/>
      <c r="J44" s="78"/>
    </row>
    <row r="45" spans="2:10" x14ac:dyDescent="0.25">
      <c r="B45" s="32">
        <f>DATE(YEAR(B44)+VLOOKUP($C$5,Frequency!$A$1:$D$3,4,FALSE),MONTH(B44)+VLOOKUP($C$5,Frequency!$A$1:$D$3,3,FALSE),DAY(B44)+VLOOKUP($C$5,Frequency!$A$1:$D$3,2,FALSE))</f>
        <v>884</v>
      </c>
      <c r="C45" s="13"/>
      <c r="D45" s="13"/>
      <c r="E45" s="63" t="str">
        <f t="shared" si="0"/>
        <v>N/A</v>
      </c>
      <c r="F45" s="14" t="str">
        <f t="shared" si="1"/>
        <v xml:space="preserve"> </v>
      </c>
      <c r="G45" s="13"/>
      <c r="H45" s="13"/>
      <c r="I45" s="77"/>
      <c r="J45" s="78"/>
    </row>
    <row r="46" spans="2:10" x14ac:dyDescent="0.25">
      <c r="B46" s="32">
        <f>DATE(YEAR(B45)+VLOOKUP($C$5,Frequency!$A$1:$D$3,4,FALSE),MONTH(B45)+VLOOKUP($C$5,Frequency!$A$1:$D$3,3,FALSE),DAY(B45)+VLOOKUP($C$5,Frequency!$A$1:$D$3,2,FALSE))</f>
        <v>914</v>
      </c>
      <c r="C46" s="13"/>
      <c r="D46" s="13"/>
      <c r="E46" s="63" t="str">
        <f t="shared" si="0"/>
        <v>N/A</v>
      </c>
      <c r="F46" s="14" t="str">
        <f t="shared" si="1"/>
        <v xml:space="preserve"> </v>
      </c>
      <c r="G46" s="13"/>
      <c r="H46" s="13"/>
      <c r="I46" s="77" t="e">
        <f t="shared" ref="I46" si="19">SUM(C46:C48)/SUM(D46:D48)</f>
        <v>#DIV/0!</v>
      </c>
      <c r="J46" s="78" t="str">
        <f t="shared" ref="J46" si="20">YEAR(B46)&amp; " Q" &amp; INT(MONTH(B46)/4)+1</f>
        <v>1902 Q2</v>
      </c>
    </row>
    <row r="47" spans="2:10" x14ac:dyDescent="0.25">
      <c r="B47" s="32">
        <f>DATE(YEAR(B46)+VLOOKUP($C$5,Frequency!$A$1:$D$3,4,FALSE),MONTH(B46)+VLOOKUP($C$5,Frequency!$A$1:$D$3,3,FALSE),DAY(B46)+VLOOKUP($C$5,Frequency!$A$1:$D$3,2,FALSE))</f>
        <v>945</v>
      </c>
      <c r="C47" s="13"/>
      <c r="D47" s="13"/>
      <c r="E47" s="63" t="str">
        <f t="shared" si="0"/>
        <v>N/A</v>
      </c>
      <c r="F47" s="14" t="str">
        <f t="shared" si="1"/>
        <v xml:space="preserve"> </v>
      </c>
      <c r="G47" s="13"/>
      <c r="H47" s="13"/>
      <c r="I47" s="77"/>
      <c r="J47" s="78"/>
    </row>
    <row r="48" spans="2:10" x14ac:dyDescent="0.25">
      <c r="B48" s="32">
        <f>DATE(YEAR(B47)+VLOOKUP($C$5,Frequency!$A$1:$D$3,4,FALSE),MONTH(B47)+VLOOKUP($C$5,Frequency!$A$1:$D$3,3,FALSE),DAY(B47)+VLOOKUP($C$5,Frequency!$A$1:$D$3,2,FALSE))</f>
        <v>976</v>
      </c>
      <c r="C48" s="13"/>
      <c r="D48" s="13"/>
      <c r="E48" s="63" t="str">
        <f t="shared" si="0"/>
        <v>N/A</v>
      </c>
      <c r="F48" s="14" t="str">
        <f t="shared" si="1"/>
        <v xml:space="preserve"> </v>
      </c>
      <c r="G48" s="13"/>
      <c r="H48" s="13"/>
      <c r="I48" s="77"/>
      <c r="J48" s="78"/>
    </row>
    <row r="49" spans="2:10" x14ac:dyDescent="0.25">
      <c r="B49" s="32">
        <f>DATE(YEAR(B48)+VLOOKUP($C$5,Frequency!$A$1:$D$3,4,FALSE),MONTH(B48)+VLOOKUP($C$5,Frequency!$A$1:$D$3,3,FALSE),DAY(B48)+VLOOKUP($C$5,Frequency!$A$1:$D$3,2,FALSE))</f>
        <v>1006</v>
      </c>
      <c r="C49" s="13"/>
      <c r="D49" s="13"/>
      <c r="E49" s="63" t="str">
        <f t="shared" si="0"/>
        <v>N/A</v>
      </c>
      <c r="F49" s="14" t="str">
        <f t="shared" si="1"/>
        <v xml:space="preserve"> </v>
      </c>
      <c r="G49" s="13"/>
      <c r="H49" s="13"/>
      <c r="I49" s="77" t="e">
        <f t="shared" ref="I49" si="21">SUM(C49:C51)/SUM(D49:D51)</f>
        <v>#DIV/0!</v>
      </c>
      <c r="J49" s="78" t="str">
        <f t="shared" ref="J49" si="22">YEAR(B49)&amp; " Q" &amp; INT(MONTH(B49)/4)+1</f>
        <v>1902 Q3</v>
      </c>
    </row>
    <row r="50" spans="2:10" x14ac:dyDescent="0.25">
      <c r="B50" s="32">
        <f>DATE(YEAR(B49)+VLOOKUP($C$5,Frequency!$A$1:$D$3,4,FALSE),MONTH(B49)+VLOOKUP($C$5,Frequency!$A$1:$D$3,3,FALSE),DAY(B49)+VLOOKUP($C$5,Frequency!$A$1:$D$3,2,FALSE))</f>
        <v>1037</v>
      </c>
      <c r="C50" s="13"/>
      <c r="D50" s="13"/>
      <c r="E50" s="63" t="str">
        <f t="shared" si="0"/>
        <v>N/A</v>
      </c>
      <c r="F50" s="14" t="str">
        <f t="shared" si="1"/>
        <v xml:space="preserve"> </v>
      </c>
      <c r="G50" s="13"/>
      <c r="H50" s="13"/>
      <c r="I50" s="77"/>
      <c r="J50" s="78"/>
    </row>
    <row r="51" spans="2:10" x14ac:dyDescent="0.25">
      <c r="B51" s="32">
        <f>DATE(YEAR(B50)+VLOOKUP($C$5,Frequency!$A$1:$D$3,4,FALSE),MONTH(B50)+VLOOKUP($C$5,Frequency!$A$1:$D$3,3,FALSE),DAY(B50)+VLOOKUP($C$5,Frequency!$A$1:$D$3,2,FALSE))</f>
        <v>1067</v>
      </c>
      <c r="C51" s="13"/>
      <c r="D51" s="13"/>
      <c r="E51" s="63" t="str">
        <f t="shared" si="0"/>
        <v>N/A</v>
      </c>
      <c r="F51" s="14" t="str">
        <f t="shared" si="1"/>
        <v xml:space="preserve"> </v>
      </c>
      <c r="G51" s="13"/>
      <c r="H51" s="13"/>
      <c r="I51" s="77"/>
      <c r="J51" s="78"/>
    </row>
  </sheetData>
  <mergeCells count="36">
    <mergeCell ref="C7:D7"/>
    <mergeCell ref="B2:D2"/>
    <mergeCell ref="C3:D3"/>
    <mergeCell ref="C4:D4"/>
    <mergeCell ref="C5:D5"/>
    <mergeCell ref="C6:D6"/>
    <mergeCell ref="C8:D8"/>
    <mergeCell ref="C9:D9"/>
    <mergeCell ref="B10:B12"/>
    <mergeCell ref="C10:D12"/>
    <mergeCell ref="B14:H14"/>
    <mergeCell ref="J34:J36"/>
    <mergeCell ref="J16:J18"/>
    <mergeCell ref="I19:I21"/>
    <mergeCell ref="J19:J21"/>
    <mergeCell ref="I22:I24"/>
    <mergeCell ref="J22:J24"/>
    <mergeCell ref="I25:I27"/>
    <mergeCell ref="J25:J27"/>
    <mergeCell ref="I16:I18"/>
    <mergeCell ref="I46:I48"/>
    <mergeCell ref="J46:J48"/>
    <mergeCell ref="I49:I51"/>
    <mergeCell ref="J49:J51"/>
    <mergeCell ref="F2:H10"/>
    <mergeCell ref="I37:I39"/>
    <mergeCell ref="J37:J39"/>
    <mergeCell ref="I40:I42"/>
    <mergeCell ref="J40:J42"/>
    <mergeCell ref="I43:I45"/>
    <mergeCell ref="J43:J45"/>
    <mergeCell ref="I28:I30"/>
    <mergeCell ref="J28:J30"/>
    <mergeCell ref="I31:I33"/>
    <mergeCell ref="J31:J33"/>
    <mergeCell ref="I34:I36"/>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5623"/>
  </sheetPr>
  <dimension ref="B1:J51"/>
  <sheetViews>
    <sheetView workbookViewId="0">
      <selection activeCell="C13" sqref="C13"/>
    </sheetView>
  </sheetViews>
  <sheetFormatPr defaultRowHeight="15" x14ac:dyDescent="0.25"/>
  <cols>
    <col min="1" max="1" width="1.85546875" customWidth="1"/>
    <col min="2" max="2" width="24" bestFit="1" customWidth="1"/>
    <col min="3" max="3" width="18.7109375" customWidth="1"/>
    <col min="4" max="4" width="17.140625"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10" ht="15.75" thickBot="1" x14ac:dyDescent="0.3"/>
    <row r="2" spans="2:10" ht="15.75" customHeight="1" x14ac:dyDescent="0.25">
      <c r="B2" s="89" t="s">
        <v>14</v>
      </c>
      <c r="C2" s="89"/>
      <c r="D2" s="89"/>
      <c r="F2" s="90" t="s">
        <v>33</v>
      </c>
      <c r="G2" s="91"/>
      <c r="H2" s="92"/>
    </row>
    <row r="3" spans="2:10" x14ac:dyDescent="0.25">
      <c r="B3" s="1" t="s">
        <v>8</v>
      </c>
      <c r="C3" s="99">
        <f>Instructions!$C$9</f>
        <v>0</v>
      </c>
      <c r="D3" s="99"/>
      <c r="F3" s="93"/>
      <c r="G3" s="94"/>
      <c r="H3" s="95"/>
    </row>
    <row r="4" spans="2:10" ht="30.75" customHeight="1" x14ac:dyDescent="0.25">
      <c r="B4" s="20" t="s">
        <v>9</v>
      </c>
      <c r="C4" s="102" t="s">
        <v>56</v>
      </c>
      <c r="D4" s="102"/>
      <c r="F4" s="93"/>
      <c r="G4" s="94"/>
      <c r="H4" s="95"/>
    </row>
    <row r="5" spans="2:10" x14ac:dyDescent="0.25">
      <c r="B5" s="1" t="s">
        <v>3</v>
      </c>
      <c r="C5" s="99" t="s">
        <v>4</v>
      </c>
      <c r="D5" s="99"/>
      <c r="F5" s="93"/>
      <c r="G5" s="94"/>
      <c r="H5" s="95"/>
    </row>
    <row r="6" spans="2:10" x14ac:dyDescent="0.25">
      <c r="B6" s="1" t="s">
        <v>6</v>
      </c>
      <c r="C6" s="101"/>
      <c r="D6" s="101"/>
      <c r="F6" s="93"/>
      <c r="G6" s="94"/>
      <c r="H6" s="95"/>
    </row>
    <row r="7" spans="2:10" ht="15.75" thickBot="1" x14ac:dyDescent="0.3">
      <c r="B7" s="1" t="s">
        <v>19</v>
      </c>
      <c r="C7" s="99" t="s">
        <v>55</v>
      </c>
      <c r="D7" s="99"/>
      <c r="F7" s="96"/>
      <c r="G7" s="97"/>
      <c r="H7" s="98"/>
    </row>
    <row r="8" spans="2:10" x14ac:dyDescent="0.25">
      <c r="B8" s="1" t="s">
        <v>36</v>
      </c>
      <c r="C8" s="99"/>
      <c r="D8" s="99"/>
      <c r="F8" s="18"/>
      <c r="G8" s="18"/>
      <c r="H8" s="18"/>
    </row>
    <row r="9" spans="2:10" x14ac:dyDescent="0.25">
      <c r="B9" s="1" t="s">
        <v>37</v>
      </c>
      <c r="C9" s="99"/>
      <c r="D9" s="99"/>
      <c r="F9" s="18"/>
      <c r="G9" s="18"/>
      <c r="H9" s="18"/>
    </row>
    <row r="10" spans="2:10" ht="15" customHeight="1" x14ac:dyDescent="0.25">
      <c r="B10" s="79" t="s">
        <v>44</v>
      </c>
      <c r="C10" s="82" t="s">
        <v>129</v>
      </c>
      <c r="D10" s="83"/>
      <c r="F10" s="18"/>
      <c r="G10" s="18"/>
      <c r="H10" s="18"/>
    </row>
    <row r="11" spans="2:10" x14ac:dyDescent="0.25">
      <c r="B11" s="80"/>
      <c r="C11" s="84"/>
      <c r="D11" s="85"/>
      <c r="F11" s="18"/>
      <c r="G11" s="18"/>
      <c r="H11" s="18"/>
    </row>
    <row r="12" spans="2:10" ht="29.25" customHeight="1" x14ac:dyDescent="0.25">
      <c r="B12" s="81"/>
      <c r="C12" s="86"/>
      <c r="D12" s="87"/>
      <c r="F12" s="18"/>
      <c r="G12" s="18"/>
      <c r="H12" s="18"/>
    </row>
    <row r="14" spans="2:10" ht="32.25" customHeight="1" x14ac:dyDescent="0.25">
      <c r="B14" s="108" t="str">
        <f>C5&amp;" Measure Summary Trends for "&amp;C4&amp;" ("&amp;C3&amp;")"</f>
        <v>Monthly Measure Summary Trends for IMM-2: Immunization for Influenza (Inpatient) (0)</v>
      </c>
      <c r="C14" s="108"/>
      <c r="D14" s="108"/>
      <c r="E14" s="108"/>
      <c r="F14" s="108"/>
      <c r="G14" s="108"/>
      <c r="H14" s="108"/>
    </row>
    <row r="15" spans="2:10" ht="45" x14ac:dyDescent="0.25">
      <c r="B15" s="4" t="str">
        <f>C5&amp;" Encounters for "&amp;LEFT(C5,LEN(C5)-2)&amp;" Starting:"</f>
        <v>Monthly Encounters for Month Starting:</v>
      </c>
      <c r="C15" s="5" t="s">
        <v>0</v>
      </c>
      <c r="D15" s="5" t="s">
        <v>1</v>
      </c>
      <c r="E15" s="5" t="s">
        <v>7</v>
      </c>
      <c r="F15" s="5" t="s">
        <v>17</v>
      </c>
      <c r="G15" s="5" t="s">
        <v>2</v>
      </c>
      <c r="H15" s="4" t="s">
        <v>18</v>
      </c>
      <c r="I15" s="2" t="s">
        <v>16</v>
      </c>
      <c r="J15" s="3" t="s">
        <v>15</v>
      </c>
    </row>
    <row r="16" spans="2:10" x14ac:dyDescent="0.25">
      <c r="B16" s="32">
        <f>C6</f>
        <v>0</v>
      </c>
      <c r="C16" s="13"/>
      <c r="D16" s="13"/>
      <c r="E16" s="63" t="str">
        <f>IF(D16=0,"N/A",C16/D16)</f>
        <v>N/A</v>
      </c>
      <c r="F16" s="14"/>
      <c r="G16" s="29"/>
      <c r="H16" s="13"/>
      <c r="I16" s="77" t="e">
        <f>SUM(C16:C18)/SUM(D16:D18)</f>
        <v>#DIV/0!</v>
      </c>
      <c r="J16" s="78" t="str">
        <f>YEAR(B16)&amp; " Q" &amp; INT(MONTH(B16)/4)+1</f>
        <v>1900 Q1</v>
      </c>
    </row>
    <row r="17" spans="2:10" x14ac:dyDescent="0.25">
      <c r="B17" s="32">
        <f>DATE(YEAR(B16)+VLOOKUP($C$5,Frequency!$A$1:$D$3,4,FALSE),MONTH(B16)+VLOOKUP($C$5,Frequency!$A$1:$D$3,3,FALSE),DAY(B16)+VLOOKUP($C$5,Frequency!$A$1:$D$3,2,FALSE))</f>
        <v>31</v>
      </c>
      <c r="C17" s="13"/>
      <c r="D17" s="13"/>
      <c r="E17" s="63" t="str">
        <f t="shared" ref="E17:E51" si="0">IF(D17=0,"N/A",C17/D17)</f>
        <v>N/A</v>
      </c>
      <c r="F17" s="14" t="str">
        <f>IF(ISBLANK($F$16)," ",$F$16)</f>
        <v xml:space="preserve"> </v>
      </c>
      <c r="G17" s="13"/>
      <c r="H17" s="13"/>
      <c r="I17" s="77"/>
      <c r="J17" s="78"/>
    </row>
    <row r="18" spans="2:10" x14ac:dyDescent="0.25">
      <c r="B18" s="32">
        <f>DATE(YEAR(B17)+VLOOKUP($C$5,Frequency!$A$1:$D$3,4,FALSE),MONTH(B17)+VLOOKUP($C$5,Frequency!$A$1:$D$3,3,FALSE),DAY(B17)+VLOOKUP($C$5,Frequency!$A$1:$D$3,2,FALSE))</f>
        <v>62</v>
      </c>
      <c r="C18" s="13"/>
      <c r="D18" s="13"/>
      <c r="E18" s="63" t="str">
        <f t="shared" si="0"/>
        <v>N/A</v>
      </c>
      <c r="F18" s="14" t="str">
        <f t="shared" ref="F18:F51" si="1">IF(ISBLANK($F$16)," ",$F$16)</f>
        <v xml:space="preserve"> </v>
      </c>
      <c r="G18" s="13"/>
      <c r="H18" s="13"/>
      <c r="I18" s="77"/>
      <c r="J18" s="78"/>
    </row>
    <row r="19" spans="2:10" x14ac:dyDescent="0.25">
      <c r="B19" s="32">
        <f>DATE(YEAR(B18)+VLOOKUP($C$5,Frequency!$A$1:$D$3,4,FALSE),MONTH(B18)+VLOOKUP($C$5,Frequency!$A$1:$D$3,3,FALSE),DAY(B18)+VLOOKUP($C$5,Frequency!$A$1:$D$3,2,FALSE))</f>
        <v>93</v>
      </c>
      <c r="C19" s="13"/>
      <c r="D19" s="13"/>
      <c r="E19" s="63" t="str">
        <f t="shared" si="0"/>
        <v>N/A</v>
      </c>
      <c r="F19" s="14" t="str">
        <f t="shared" si="1"/>
        <v xml:space="preserve"> </v>
      </c>
      <c r="G19" s="13"/>
      <c r="H19" s="13"/>
      <c r="I19" s="77" t="e">
        <f>SUM(C19:C21)/SUM(D19:D21)</f>
        <v>#DIV/0!</v>
      </c>
      <c r="J19" s="78" t="str">
        <f t="shared" ref="J19" si="2">YEAR(B19)&amp; " Q" &amp; INT(MONTH(B19)/4)+1</f>
        <v>1900 Q2</v>
      </c>
    </row>
    <row r="20" spans="2:10" x14ac:dyDescent="0.25">
      <c r="B20" s="32">
        <f>DATE(YEAR(B19)+VLOOKUP($C$5,Frequency!$A$1:$D$3,4,FALSE),MONTH(B19)+VLOOKUP($C$5,Frequency!$A$1:$D$3,3,FALSE),DAY(B19)+VLOOKUP($C$5,Frequency!$A$1:$D$3,2,FALSE))</f>
        <v>123</v>
      </c>
      <c r="C20" s="13"/>
      <c r="D20" s="13"/>
      <c r="E20" s="63" t="str">
        <f t="shared" si="0"/>
        <v>N/A</v>
      </c>
      <c r="F20" s="14" t="str">
        <f t="shared" si="1"/>
        <v xml:space="preserve"> </v>
      </c>
      <c r="G20" s="13"/>
      <c r="H20" s="13"/>
      <c r="I20" s="77"/>
      <c r="J20" s="78"/>
    </row>
    <row r="21" spans="2:10" x14ac:dyDescent="0.25">
      <c r="B21" s="32">
        <f>DATE(YEAR(B20)+VLOOKUP($C$5,Frequency!$A$1:$D$3,4,FALSE),MONTH(B20)+VLOOKUP($C$5,Frequency!$A$1:$D$3,3,FALSE),DAY(B20)+VLOOKUP($C$5,Frequency!$A$1:$D$3,2,FALSE))</f>
        <v>154</v>
      </c>
      <c r="C21" s="13"/>
      <c r="D21" s="13"/>
      <c r="E21" s="63" t="str">
        <f t="shared" si="0"/>
        <v>N/A</v>
      </c>
      <c r="F21" s="14" t="str">
        <f t="shared" si="1"/>
        <v xml:space="preserve"> </v>
      </c>
      <c r="G21" s="13"/>
      <c r="H21" s="13"/>
      <c r="I21" s="77"/>
      <c r="J21" s="78"/>
    </row>
    <row r="22" spans="2:10" x14ac:dyDescent="0.25">
      <c r="B22" s="32">
        <f>DATE(YEAR(B21)+VLOOKUP($C$5,Frequency!$A$1:$D$3,4,FALSE),MONTH(B21)+VLOOKUP($C$5,Frequency!$A$1:$D$3,3,FALSE),DAY(B21)+VLOOKUP($C$5,Frequency!$A$1:$D$3,2,FALSE))</f>
        <v>184</v>
      </c>
      <c r="C22" s="13"/>
      <c r="D22" s="13"/>
      <c r="E22" s="63" t="str">
        <f t="shared" si="0"/>
        <v>N/A</v>
      </c>
      <c r="F22" s="14" t="str">
        <f t="shared" si="1"/>
        <v xml:space="preserve"> </v>
      </c>
      <c r="G22" s="13"/>
      <c r="H22" s="13"/>
      <c r="I22" s="77" t="e">
        <f t="shared" ref="I22" si="3">SUM(C22:C24)/SUM(D22:D24)</f>
        <v>#DIV/0!</v>
      </c>
      <c r="J22" s="78" t="str">
        <f t="shared" ref="J22" si="4">YEAR(B22)&amp; " Q" &amp; INT(MONTH(B22)/4)+1</f>
        <v>1900 Q2</v>
      </c>
    </row>
    <row r="23" spans="2:10" x14ac:dyDescent="0.25">
      <c r="B23" s="32">
        <f>DATE(YEAR(B22)+VLOOKUP($C$5,Frequency!$A$1:$D$3,4,FALSE),MONTH(B22)+VLOOKUP($C$5,Frequency!$A$1:$D$3,3,FALSE),DAY(B22)+VLOOKUP($C$5,Frequency!$A$1:$D$3,2,FALSE))</f>
        <v>215</v>
      </c>
      <c r="C23" s="13"/>
      <c r="D23" s="13"/>
      <c r="E23" s="63" t="str">
        <f t="shared" si="0"/>
        <v>N/A</v>
      </c>
      <c r="F23" s="14" t="str">
        <f t="shared" si="1"/>
        <v xml:space="preserve"> </v>
      </c>
      <c r="G23" s="13"/>
      <c r="H23" s="13"/>
      <c r="I23" s="77"/>
      <c r="J23" s="78"/>
    </row>
    <row r="24" spans="2:10" x14ac:dyDescent="0.25">
      <c r="B24" s="32">
        <f>DATE(YEAR(B23)+VLOOKUP($C$5,Frequency!$A$1:$D$3,4,FALSE),MONTH(B23)+VLOOKUP($C$5,Frequency!$A$1:$D$3,3,FALSE),DAY(B23)+VLOOKUP($C$5,Frequency!$A$1:$D$3,2,FALSE))</f>
        <v>246</v>
      </c>
      <c r="C24" s="13"/>
      <c r="D24" s="13"/>
      <c r="E24" s="63" t="str">
        <f t="shared" si="0"/>
        <v>N/A</v>
      </c>
      <c r="F24" s="14" t="str">
        <f t="shared" si="1"/>
        <v xml:space="preserve"> </v>
      </c>
      <c r="G24" s="13"/>
      <c r="H24" s="13"/>
      <c r="I24" s="77"/>
      <c r="J24" s="78"/>
    </row>
    <row r="25" spans="2:10" x14ac:dyDescent="0.25">
      <c r="B25" s="32">
        <f>DATE(YEAR(B24)+VLOOKUP($C$5,Frequency!$A$1:$D$3,4,FALSE),MONTH(B24)+VLOOKUP($C$5,Frequency!$A$1:$D$3,3,FALSE),DAY(B24)+VLOOKUP($C$5,Frequency!$A$1:$D$3,2,FALSE))</f>
        <v>276</v>
      </c>
      <c r="C25" s="13"/>
      <c r="D25" s="13"/>
      <c r="E25" s="63" t="str">
        <f t="shared" si="0"/>
        <v>N/A</v>
      </c>
      <c r="F25" s="14" t="str">
        <f t="shared" si="1"/>
        <v xml:space="preserve"> </v>
      </c>
      <c r="G25" s="13"/>
      <c r="H25" s="13"/>
      <c r="I25" s="77" t="e">
        <f t="shared" ref="I25" si="5">SUM(C25:C27)/SUM(D25:D27)</f>
        <v>#DIV/0!</v>
      </c>
      <c r="J25" s="78" t="str">
        <f t="shared" ref="J25" si="6">YEAR(B25)&amp; " Q" &amp; INT(MONTH(B25)/4)+1</f>
        <v>1900 Q3</v>
      </c>
    </row>
    <row r="26" spans="2:10" x14ac:dyDescent="0.25">
      <c r="B26" s="32">
        <f>DATE(YEAR(B25)+VLOOKUP($C$5,Frequency!$A$1:$D$3,4,FALSE),MONTH(B25)+VLOOKUP($C$5,Frequency!$A$1:$D$3,3,FALSE),DAY(B25)+VLOOKUP($C$5,Frequency!$A$1:$D$3,2,FALSE))</f>
        <v>307</v>
      </c>
      <c r="C26" s="13"/>
      <c r="D26" s="13"/>
      <c r="E26" s="63" t="str">
        <f t="shared" si="0"/>
        <v>N/A</v>
      </c>
      <c r="F26" s="14" t="str">
        <f t="shared" si="1"/>
        <v xml:space="preserve"> </v>
      </c>
      <c r="G26" s="13"/>
      <c r="H26" s="13"/>
      <c r="I26" s="77"/>
      <c r="J26" s="78"/>
    </row>
    <row r="27" spans="2:10" x14ac:dyDescent="0.25">
      <c r="B27" s="32">
        <f>DATE(YEAR(B26)+VLOOKUP($C$5,Frequency!$A$1:$D$3,4,FALSE),MONTH(B26)+VLOOKUP($C$5,Frequency!$A$1:$D$3,3,FALSE),DAY(B26)+VLOOKUP($C$5,Frequency!$A$1:$D$3,2,FALSE))</f>
        <v>337</v>
      </c>
      <c r="C27" s="13"/>
      <c r="D27" s="13"/>
      <c r="E27" s="63" t="str">
        <f t="shared" si="0"/>
        <v>N/A</v>
      </c>
      <c r="F27" s="14" t="str">
        <f t="shared" si="1"/>
        <v xml:space="preserve"> </v>
      </c>
      <c r="G27" s="13"/>
      <c r="H27" s="13"/>
      <c r="I27" s="77"/>
      <c r="J27" s="78"/>
    </row>
    <row r="28" spans="2:10" x14ac:dyDescent="0.25">
      <c r="B28" s="32">
        <f>DATE(YEAR(B27)+VLOOKUP($C$5,Frequency!$A$1:$D$3,4,FALSE),MONTH(B27)+VLOOKUP($C$5,Frequency!$A$1:$D$3,3,FALSE),DAY(B27)+VLOOKUP($C$5,Frequency!$A$1:$D$3,2,FALSE))</f>
        <v>368</v>
      </c>
      <c r="C28" s="13"/>
      <c r="D28" s="13"/>
      <c r="E28" s="63" t="str">
        <f t="shared" si="0"/>
        <v>N/A</v>
      </c>
      <c r="F28" s="14" t="str">
        <f t="shared" si="1"/>
        <v xml:space="preserve"> </v>
      </c>
      <c r="G28" s="13"/>
      <c r="H28" s="13"/>
      <c r="I28" s="77" t="e">
        <f t="shared" ref="I28" si="7">SUM(C28:C30)/SUM(D28:D30)</f>
        <v>#DIV/0!</v>
      </c>
      <c r="J28" s="78" t="str">
        <f t="shared" ref="J28" si="8">YEAR(B28)&amp; " Q" &amp; INT(MONTH(B28)/4)+1</f>
        <v>1901 Q1</v>
      </c>
    </row>
    <row r="29" spans="2:10" x14ac:dyDescent="0.25">
      <c r="B29" s="32">
        <f>DATE(YEAR(B28)+VLOOKUP($C$5,Frequency!$A$1:$D$3,4,FALSE),MONTH(B28)+VLOOKUP($C$5,Frequency!$A$1:$D$3,3,FALSE),DAY(B28)+VLOOKUP($C$5,Frequency!$A$1:$D$3,2,FALSE))</f>
        <v>399</v>
      </c>
      <c r="C29" s="13"/>
      <c r="D29" s="13"/>
      <c r="E29" s="63" t="str">
        <f t="shared" si="0"/>
        <v>N/A</v>
      </c>
      <c r="F29" s="14" t="str">
        <f t="shared" si="1"/>
        <v xml:space="preserve"> </v>
      </c>
      <c r="G29" s="13"/>
      <c r="H29" s="13"/>
      <c r="I29" s="77"/>
      <c r="J29" s="78"/>
    </row>
    <row r="30" spans="2:10" x14ac:dyDescent="0.25">
      <c r="B30" s="32">
        <f>DATE(YEAR(B29)+VLOOKUP($C$5,Frequency!$A$1:$D$3,4,FALSE),MONTH(B29)+VLOOKUP($C$5,Frequency!$A$1:$D$3,3,FALSE),DAY(B29)+VLOOKUP($C$5,Frequency!$A$1:$D$3,2,FALSE))</f>
        <v>427</v>
      </c>
      <c r="C30" s="13"/>
      <c r="D30" s="13"/>
      <c r="E30" s="63" t="str">
        <f t="shared" si="0"/>
        <v>N/A</v>
      </c>
      <c r="F30" s="14" t="str">
        <f t="shared" si="1"/>
        <v xml:space="preserve"> </v>
      </c>
      <c r="G30" s="13"/>
      <c r="H30" s="13"/>
      <c r="I30" s="77"/>
      <c r="J30" s="78"/>
    </row>
    <row r="31" spans="2:10" x14ac:dyDescent="0.25">
      <c r="B31" s="32">
        <f>DATE(YEAR(B30)+VLOOKUP($C$5,Frequency!$A$1:$D$3,4,FALSE),MONTH(B30)+VLOOKUP($C$5,Frequency!$A$1:$D$3,3,FALSE),DAY(B30)+VLOOKUP($C$5,Frequency!$A$1:$D$3,2,FALSE))</f>
        <v>458</v>
      </c>
      <c r="C31" s="13"/>
      <c r="D31" s="13"/>
      <c r="E31" s="63" t="str">
        <f t="shared" si="0"/>
        <v>N/A</v>
      </c>
      <c r="F31" s="14" t="str">
        <f t="shared" si="1"/>
        <v xml:space="preserve"> </v>
      </c>
      <c r="G31" s="13"/>
      <c r="H31" s="13"/>
      <c r="I31" s="77" t="e">
        <f t="shared" ref="I31" si="9">SUM(C31:C33)/SUM(D31:D33)</f>
        <v>#DIV/0!</v>
      </c>
      <c r="J31" s="78" t="str">
        <f t="shared" ref="J31" si="10">YEAR(B31)&amp; " Q" &amp; INT(MONTH(B31)/4)+1</f>
        <v>1901 Q2</v>
      </c>
    </row>
    <row r="32" spans="2:10" x14ac:dyDescent="0.25">
      <c r="B32" s="32">
        <f>DATE(YEAR(B31)+VLOOKUP($C$5,Frequency!$A$1:$D$3,4,FALSE),MONTH(B31)+VLOOKUP($C$5,Frequency!$A$1:$D$3,3,FALSE),DAY(B31)+VLOOKUP($C$5,Frequency!$A$1:$D$3,2,FALSE))</f>
        <v>488</v>
      </c>
      <c r="C32" s="13"/>
      <c r="D32" s="13"/>
      <c r="E32" s="63" t="str">
        <f t="shared" si="0"/>
        <v>N/A</v>
      </c>
      <c r="F32" s="14" t="str">
        <f t="shared" si="1"/>
        <v xml:space="preserve"> </v>
      </c>
      <c r="G32" s="13"/>
      <c r="H32" s="13"/>
      <c r="I32" s="77"/>
      <c r="J32" s="78"/>
    </row>
    <row r="33" spans="2:10" x14ac:dyDescent="0.25">
      <c r="B33" s="32">
        <f>DATE(YEAR(B32)+VLOOKUP($C$5,Frequency!$A$1:$D$3,4,FALSE),MONTH(B32)+VLOOKUP($C$5,Frequency!$A$1:$D$3,3,FALSE),DAY(B32)+VLOOKUP($C$5,Frequency!$A$1:$D$3,2,FALSE))</f>
        <v>519</v>
      </c>
      <c r="C33" s="13"/>
      <c r="D33" s="13"/>
      <c r="E33" s="63" t="str">
        <f t="shared" si="0"/>
        <v>N/A</v>
      </c>
      <c r="F33" s="14" t="str">
        <f t="shared" si="1"/>
        <v xml:space="preserve"> </v>
      </c>
      <c r="G33" s="13"/>
      <c r="H33" s="13"/>
      <c r="I33" s="77"/>
      <c r="J33" s="78"/>
    </row>
    <row r="34" spans="2:10" x14ac:dyDescent="0.25">
      <c r="B34" s="32">
        <f>DATE(YEAR(B33)+VLOOKUP($C$5,Frequency!$A$1:$D$3,4,FALSE),MONTH(B33)+VLOOKUP($C$5,Frequency!$A$1:$D$3,3,FALSE),DAY(B33)+VLOOKUP($C$5,Frequency!$A$1:$D$3,2,FALSE))</f>
        <v>549</v>
      </c>
      <c r="C34" s="13"/>
      <c r="D34" s="13"/>
      <c r="E34" s="63" t="str">
        <f t="shared" si="0"/>
        <v>N/A</v>
      </c>
      <c r="F34" s="14" t="str">
        <f t="shared" si="1"/>
        <v xml:space="preserve"> </v>
      </c>
      <c r="G34" s="13"/>
      <c r="H34" s="13"/>
      <c r="I34" s="77" t="e">
        <f t="shared" ref="I34" si="11">SUM(C34:C36)/SUM(D34:D36)</f>
        <v>#DIV/0!</v>
      </c>
      <c r="J34" s="78" t="str">
        <f t="shared" ref="J34" si="12">YEAR(B34)&amp; " Q" &amp; INT(MONTH(B34)/4)+1</f>
        <v>1901 Q2</v>
      </c>
    </row>
    <row r="35" spans="2:10" x14ac:dyDescent="0.25">
      <c r="B35" s="32">
        <f>DATE(YEAR(B34)+VLOOKUP($C$5,Frequency!$A$1:$D$3,4,FALSE),MONTH(B34)+VLOOKUP($C$5,Frequency!$A$1:$D$3,3,FALSE),DAY(B34)+VLOOKUP($C$5,Frequency!$A$1:$D$3,2,FALSE))</f>
        <v>580</v>
      </c>
      <c r="C35" s="13"/>
      <c r="D35" s="13"/>
      <c r="E35" s="63" t="str">
        <f t="shared" si="0"/>
        <v>N/A</v>
      </c>
      <c r="F35" s="14" t="str">
        <f t="shared" si="1"/>
        <v xml:space="preserve"> </v>
      </c>
      <c r="G35" s="13"/>
      <c r="H35" s="13"/>
      <c r="I35" s="77"/>
      <c r="J35" s="78"/>
    </row>
    <row r="36" spans="2:10" x14ac:dyDescent="0.25">
      <c r="B36" s="32">
        <f>DATE(YEAR(B35)+VLOOKUP($C$5,Frequency!$A$1:$D$3,4,FALSE),MONTH(B35)+VLOOKUP($C$5,Frequency!$A$1:$D$3,3,FALSE),DAY(B35)+VLOOKUP($C$5,Frequency!$A$1:$D$3,2,FALSE))</f>
        <v>611</v>
      </c>
      <c r="C36" s="13"/>
      <c r="D36" s="13"/>
      <c r="E36" s="63" t="str">
        <f t="shared" si="0"/>
        <v>N/A</v>
      </c>
      <c r="F36" s="14" t="str">
        <f t="shared" si="1"/>
        <v xml:space="preserve"> </v>
      </c>
      <c r="G36" s="13"/>
      <c r="H36" s="13"/>
      <c r="I36" s="77"/>
      <c r="J36" s="78"/>
    </row>
    <row r="37" spans="2:10" x14ac:dyDescent="0.25">
      <c r="B37" s="32">
        <f>DATE(YEAR(B36)+VLOOKUP($C$5,Frequency!$A$1:$D$3,4,FALSE),MONTH(B36)+VLOOKUP($C$5,Frequency!$A$1:$D$3,3,FALSE),DAY(B36)+VLOOKUP($C$5,Frequency!$A$1:$D$3,2,FALSE))</f>
        <v>641</v>
      </c>
      <c r="C37" s="13"/>
      <c r="D37" s="13"/>
      <c r="E37" s="63" t="str">
        <f t="shared" si="0"/>
        <v>N/A</v>
      </c>
      <c r="F37" s="14" t="str">
        <f t="shared" si="1"/>
        <v xml:space="preserve"> </v>
      </c>
      <c r="G37" s="13"/>
      <c r="H37" s="13"/>
      <c r="I37" s="77" t="e">
        <f t="shared" ref="I37" si="13">SUM(C37:C39)/SUM(D37:D39)</f>
        <v>#DIV/0!</v>
      </c>
      <c r="J37" s="78" t="str">
        <f t="shared" ref="J37" si="14">YEAR(B37)&amp; " Q" &amp; INT(MONTH(B37)/4)+1</f>
        <v>1901 Q3</v>
      </c>
    </row>
    <row r="38" spans="2:10" x14ac:dyDescent="0.25">
      <c r="B38" s="32">
        <f>DATE(YEAR(B37)+VLOOKUP($C$5,Frequency!$A$1:$D$3,4,FALSE),MONTH(B37)+VLOOKUP($C$5,Frequency!$A$1:$D$3,3,FALSE),DAY(B37)+VLOOKUP($C$5,Frequency!$A$1:$D$3,2,FALSE))</f>
        <v>672</v>
      </c>
      <c r="C38" s="13"/>
      <c r="D38" s="13"/>
      <c r="E38" s="63" t="str">
        <f t="shared" si="0"/>
        <v>N/A</v>
      </c>
      <c r="F38" s="14" t="str">
        <f t="shared" si="1"/>
        <v xml:space="preserve"> </v>
      </c>
      <c r="G38" s="13"/>
      <c r="H38" s="13"/>
      <c r="I38" s="77"/>
      <c r="J38" s="78"/>
    </row>
    <row r="39" spans="2:10" x14ac:dyDescent="0.25">
      <c r="B39" s="32">
        <f>DATE(YEAR(B38)+VLOOKUP($C$5,Frequency!$A$1:$D$3,4,FALSE),MONTH(B38)+VLOOKUP($C$5,Frequency!$A$1:$D$3,3,FALSE),DAY(B38)+VLOOKUP($C$5,Frequency!$A$1:$D$3,2,FALSE))</f>
        <v>702</v>
      </c>
      <c r="C39" s="13"/>
      <c r="D39" s="13"/>
      <c r="E39" s="63" t="str">
        <f t="shared" si="0"/>
        <v>N/A</v>
      </c>
      <c r="F39" s="14" t="str">
        <f t="shared" si="1"/>
        <v xml:space="preserve"> </v>
      </c>
      <c r="G39" s="13"/>
      <c r="H39" s="13"/>
      <c r="I39" s="77"/>
      <c r="J39" s="78"/>
    </row>
    <row r="40" spans="2:10" x14ac:dyDescent="0.25">
      <c r="B40" s="32">
        <f>DATE(YEAR(B39)+VLOOKUP($C$5,Frequency!$A$1:$D$3,4,FALSE),MONTH(B39)+VLOOKUP($C$5,Frequency!$A$1:$D$3,3,FALSE),DAY(B39)+VLOOKUP($C$5,Frequency!$A$1:$D$3,2,FALSE))</f>
        <v>733</v>
      </c>
      <c r="C40" s="13"/>
      <c r="D40" s="13"/>
      <c r="E40" s="63" t="str">
        <f t="shared" si="0"/>
        <v>N/A</v>
      </c>
      <c r="F40" s="14" t="str">
        <f t="shared" si="1"/>
        <v xml:space="preserve"> </v>
      </c>
      <c r="G40" s="13"/>
      <c r="H40" s="13"/>
      <c r="I40" s="77" t="e">
        <f t="shared" ref="I40" si="15">SUM(C40:C42)/SUM(D40:D42)</f>
        <v>#DIV/0!</v>
      </c>
      <c r="J40" s="78" t="str">
        <f t="shared" ref="J40" si="16">YEAR(B40)&amp; " Q" &amp; INT(MONTH(B40)/4)+1</f>
        <v>1902 Q1</v>
      </c>
    </row>
    <row r="41" spans="2:10" x14ac:dyDescent="0.25">
      <c r="B41" s="32">
        <f>DATE(YEAR(B40)+VLOOKUP($C$5,Frequency!$A$1:$D$3,4,FALSE),MONTH(B40)+VLOOKUP($C$5,Frequency!$A$1:$D$3,3,FALSE),DAY(B40)+VLOOKUP($C$5,Frequency!$A$1:$D$3,2,FALSE))</f>
        <v>764</v>
      </c>
      <c r="C41" s="13"/>
      <c r="D41" s="13"/>
      <c r="E41" s="63" t="str">
        <f t="shared" si="0"/>
        <v>N/A</v>
      </c>
      <c r="F41" s="14" t="str">
        <f t="shared" si="1"/>
        <v xml:space="preserve"> </v>
      </c>
      <c r="G41" s="13"/>
      <c r="H41" s="13"/>
      <c r="I41" s="77"/>
      <c r="J41" s="78"/>
    </row>
    <row r="42" spans="2:10" x14ac:dyDescent="0.25">
      <c r="B42" s="32">
        <f>DATE(YEAR(B41)+VLOOKUP($C$5,Frequency!$A$1:$D$3,4,FALSE),MONTH(B41)+VLOOKUP($C$5,Frequency!$A$1:$D$3,3,FALSE),DAY(B41)+VLOOKUP($C$5,Frequency!$A$1:$D$3,2,FALSE))</f>
        <v>792</v>
      </c>
      <c r="C42" s="13"/>
      <c r="D42" s="13"/>
      <c r="E42" s="63" t="str">
        <f t="shared" si="0"/>
        <v>N/A</v>
      </c>
      <c r="F42" s="14" t="str">
        <f t="shared" si="1"/>
        <v xml:space="preserve"> </v>
      </c>
      <c r="G42" s="13"/>
      <c r="H42" s="13"/>
      <c r="I42" s="77"/>
      <c r="J42" s="78"/>
    </row>
    <row r="43" spans="2:10" x14ac:dyDescent="0.25">
      <c r="B43" s="32">
        <f>DATE(YEAR(B42)+VLOOKUP($C$5,Frequency!$A$1:$D$3,4,FALSE),MONTH(B42)+VLOOKUP($C$5,Frequency!$A$1:$D$3,3,FALSE),DAY(B42)+VLOOKUP($C$5,Frequency!$A$1:$D$3,2,FALSE))</f>
        <v>823</v>
      </c>
      <c r="C43" s="13"/>
      <c r="D43" s="13"/>
      <c r="E43" s="63" t="str">
        <f t="shared" si="0"/>
        <v>N/A</v>
      </c>
      <c r="F43" s="14" t="str">
        <f t="shared" si="1"/>
        <v xml:space="preserve"> </v>
      </c>
      <c r="G43" s="13"/>
      <c r="H43" s="13"/>
      <c r="I43" s="77" t="e">
        <f t="shared" ref="I43" si="17">SUM(C43:C45)/SUM(D43:D45)</f>
        <v>#DIV/0!</v>
      </c>
      <c r="J43" s="78" t="str">
        <f t="shared" ref="J43" si="18">YEAR(B43)&amp; " Q" &amp; INT(MONTH(B43)/4)+1</f>
        <v>1902 Q2</v>
      </c>
    </row>
    <row r="44" spans="2:10" x14ac:dyDescent="0.25">
      <c r="B44" s="32">
        <f>DATE(YEAR(B43)+VLOOKUP($C$5,Frequency!$A$1:$D$3,4,FALSE),MONTH(B43)+VLOOKUP($C$5,Frequency!$A$1:$D$3,3,FALSE),DAY(B43)+VLOOKUP($C$5,Frequency!$A$1:$D$3,2,FALSE))</f>
        <v>853</v>
      </c>
      <c r="C44" s="13"/>
      <c r="D44" s="13"/>
      <c r="E44" s="63" t="str">
        <f t="shared" si="0"/>
        <v>N/A</v>
      </c>
      <c r="F44" s="14" t="str">
        <f t="shared" si="1"/>
        <v xml:space="preserve"> </v>
      </c>
      <c r="G44" s="13"/>
      <c r="H44" s="13"/>
      <c r="I44" s="77"/>
      <c r="J44" s="78"/>
    </row>
    <row r="45" spans="2:10" x14ac:dyDescent="0.25">
      <c r="B45" s="32">
        <f>DATE(YEAR(B44)+VLOOKUP($C$5,Frequency!$A$1:$D$3,4,FALSE),MONTH(B44)+VLOOKUP($C$5,Frequency!$A$1:$D$3,3,FALSE),DAY(B44)+VLOOKUP($C$5,Frequency!$A$1:$D$3,2,FALSE))</f>
        <v>884</v>
      </c>
      <c r="C45" s="13"/>
      <c r="D45" s="13"/>
      <c r="E45" s="63" t="str">
        <f t="shared" si="0"/>
        <v>N/A</v>
      </c>
      <c r="F45" s="14" t="str">
        <f t="shared" si="1"/>
        <v xml:space="preserve"> </v>
      </c>
      <c r="G45" s="13"/>
      <c r="H45" s="13"/>
      <c r="I45" s="77"/>
      <c r="J45" s="78"/>
    </row>
    <row r="46" spans="2:10" x14ac:dyDescent="0.25">
      <c r="B46" s="32">
        <f>DATE(YEAR(B45)+VLOOKUP($C$5,Frequency!$A$1:$D$3,4,FALSE),MONTH(B45)+VLOOKUP($C$5,Frequency!$A$1:$D$3,3,FALSE),DAY(B45)+VLOOKUP($C$5,Frequency!$A$1:$D$3,2,FALSE))</f>
        <v>914</v>
      </c>
      <c r="C46" s="13"/>
      <c r="D46" s="13"/>
      <c r="E46" s="63" t="str">
        <f t="shared" si="0"/>
        <v>N/A</v>
      </c>
      <c r="F46" s="14" t="str">
        <f t="shared" si="1"/>
        <v xml:space="preserve"> </v>
      </c>
      <c r="G46" s="13"/>
      <c r="H46" s="13"/>
      <c r="I46" s="77" t="e">
        <f t="shared" ref="I46" si="19">SUM(C46:C48)/SUM(D46:D48)</f>
        <v>#DIV/0!</v>
      </c>
      <c r="J46" s="78" t="str">
        <f t="shared" ref="J46" si="20">YEAR(B46)&amp; " Q" &amp; INT(MONTH(B46)/4)+1</f>
        <v>1902 Q2</v>
      </c>
    </row>
    <row r="47" spans="2:10" x14ac:dyDescent="0.25">
      <c r="B47" s="32">
        <f>DATE(YEAR(B46)+VLOOKUP($C$5,Frequency!$A$1:$D$3,4,FALSE),MONTH(B46)+VLOOKUP($C$5,Frequency!$A$1:$D$3,3,FALSE),DAY(B46)+VLOOKUP($C$5,Frequency!$A$1:$D$3,2,FALSE))</f>
        <v>945</v>
      </c>
      <c r="C47" s="13"/>
      <c r="D47" s="13"/>
      <c r="E47" s="63" t="str">
        <f t="shared" si="0"/>
        <v>N/A</v>
      </c>
      <c r="F47" s="14" t="str">
        <f t="shared" si="1"/>
        <v xml:space="preserve"> </v>
      </c>
      <c r="G47" s="13"/>
      <c r="H47" s="13"/>
      <c r="I47" s="77"/>
      <c r="J47" s="78"/>
    </row>
    <row r="48" spans="2:10" x14ac:dyDescent="0.25">
      <c r="B48" s="32">
        <f>DATE(YEAR(B47)+VLOOKUP($C$5,Frequency!$A$1:$D$3,4,FALSE),MONTH(B47)+VLOOKUP($C$5,Frequency!$A$1:$D$3,3,FALSE),DAY(B47)+VLOOKUP($C$5,Frequency!$A$1:$D$3,2,FALSE))</f>
        <v>976</v>
      </c>
      <c r="C48" s="13"/>
      <c r="D48" s="13"/>
      <c r="E48" s="63" t="str">
        <f t="shared" si="0"/>
        <v>N/A</v>
      </c>
      <c r="F48" s="14" t="str">
        <f t="shared" si="1"/>
        <v xml:space="preserve"> </v>
      </c>
      <c r="G48" s="13"/>
      <c r="H48" s="13"/>
      <c r="I48" s="77"/>
      <c r="J48" s="78"/>
    </row>
    <row r="49" spans="2:10" x14ac:dyDescent="0.25">
      <c r="B49" s="32">
        <f>DATE(YEAR(B48)+VLOOKUP($C$5,Frequency!$A$1:$D$3,4,FALSE),MONTH(B48)+VLOOKUP($C$5,Frequency!$A$1:$D$3,3,FALSE),DAY(B48)+VLOOKUP($C$5,Frequency!$A$1:$D$3,2,FALSE))</f>
        <v>1006</v>
      </c>
      <c r="C49" s="13"/>
      <c r="D49" s="13"/>
      <c r="E49" s="63" t="str">
        <f t="shared" si="0"/>
        <v>N/A</v>
      </c>
      <c r="F49" s="14" t="str">
        <f t="shared" si="1"/>
        <v xml:space="preserve"> </v>
      </c>
      <c r="G49" s="13"/>
      <c r="H49" s="13"/>
      <c r="I49" s="77" t="e">
        <f t="shared" ref="I49" si="21">SUM(C49:C51)/SUM(D49:D51)</f>
        <v>#DIV/0!</v>
      </c>
      <c r="J49" s="78" t="str">
        <f t="shared" ref="J49" si="22">YEAR(B49)&amp; " Q" &amp; INT(MONTH(B49)/4)+1</f>
        <v>1902 Q3</v>
      </c>
    </row>
    <row r="50" spans="2:10" x14ac:dyDescent="0.25">
      <c r="B50" s="32">
        <f>DATE(YEAR(B49)+VLOOKUP($C$5,Frequency!$A$1:$D$3,4,FALSE),MONTH(B49)+VLOOKUP($C$5,Frequency!$A$1:$D$3,3,FALSE),DAY(B49)+VLOOKUP($C$5,Frequency!$A$1:$D$3,2,FALSE))</f>
        <v>1037</v>
      </c>
      <c r="C50" s="13"/>
      <c r="D50" s="13"/>
      <c r="E50" s="63" t="str">
        <f t="shared" si="0"/>
        <v>N/A</v>
      </c>
      <c r="F50" s="14" t="str">
        <f t="shared" si="1"/>
        <v xml:space="preserve"> </v>
      </c>
      <c r="G50" s="13"/>
      <c r="H50" s="13"/>
      <c r="I50" s="77"/>
      <c r="J50" s="78"/>
    </row>
    <row r="51" spans="2:10" x14ac:dyDescent="0.25">
      <c r="B51" s="32">
        <f>DATE(YEAR(B50)+VLOOKUP($C$5,Frequency!$A$1:$D$3,4,FALSE),MONTH(B50)+VLOOKUP($C$5,Frequency!$A$1:$D$3,3,FALSE),DAY(B50)+VLOOKUP($C$5,Frequency!$A$1:$D$3,2,FALSE))</f>
        <v>1067</v>
      </c>
      <c r="C51" s="13"/>
      <c r="D51" s="13"/>
      <c r="E51" s="63" t="str">
        <f t="shared" si="0"/>
        <v>N/A</v>
      </c>
      <c r="F51" s="14" t="str">
        <f t="shared" si="1"/>
        <v xml:space="preserve"> </v>
      </c>
      <c r="G51" s="13"/>
      <c r="H51" s="13"/>
      <c r="I51" s="77"/>
      <c r="J51" s="78"/>
    </row>
  </sheetData>
  <mergeCells count="36">
    <mergeCell ref="B2:D2"/>
    <mergeCell ref="F2:H7"/>
    <mergeCell ref="C3:D3"/>
    <mergeCell ref="C4:D4"/>
    <mergeCell ref="C5:D5"/>
    <mergeCell ref="C6:D6"/>
    <mergeCell ref="C7:D7"/>
    <mergeCell ref="I25:I27"/>
    <mergeCell ref="J25:J27"/>
    <mergeCell ref="C8:D8"/>
    <mergeCell ref="C9:D9"/>
    <mergeCell ref="B10:B12"/>
    <mergeCell ref="C10:D12"/>
    <mergeCell ref="B14:H14"/>
    <mergeCell ref="I16:I18"/>
    <mergeCell ref="J16:J18"/>
    <mergeCell ref="I19:I21"/>
    <mergeCell ref="J19:J21"/>
    <mergeCell ref="I22:I24"/>
    <mergeCell ref="J22:J24"/>
    <mergeCell ref="I28:I30"/>
    <mergeCell ref="J28:J30"/>
    <mergeCell ref="I31:I33"/>
    <mergeCell ref="J31:J33"/>
    <mergeCell ref="I34:I36"/>
    <mergeCell ref="J34:J36"/>
    <mergeCell ref="I46:I48"/>
    <mergeCell ref="J46:J48"/>
    <mergeCell ref="I49:I51"/>
    <mergeCell ref="J49:J51"/>
    <mergeCell ref="I37:I39"/>
    <mergeCell ref="J37:J39"/>
    <mergeCell ref="I40:I42"/>
    <mergeCell ref="J40:J42"/>
    <mergeCell ref="I43:I45"/>
    <mergeCell ref="J43:J4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5623"/>
  </sheetPr>
  <dimension ref="B1:J51"/>
  <sheetViews>
    <sheetView workbookViewId="0">
      <selection activeCell="E8" sqref="E8"/>
    </sheetView>
  </sheetViews>
  <sheetFormatPr defaultRowHeight="15" x14ac:dyDescent="0.25"/>
  <cols>
    <col min="1" max="1" width="1.85546875" customWidth="1"/>
    <col min="2" max="2" width="26.5703125" customWidth="1"/>
    <col min="3" max="3" width="15" customWidth="1"/>
    <col min="4" max="4" width="14.85546875"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10" ht="15.75" thickBot="1" x14ac:dyDescent="0.3"/>
    <row r="2" spans="2:10" ht="15.75" customHeight="1" x14ac:dyDescent="0.25">
      <c r="B2" s="89" t="s">
        <v>14</v>
      </c>
      <c r="C2" s="89"/>
      <c r="D2" s="89"/>
      <c r="F2" s="90" t="s">
        <v>33</v>
      </c>
      <c r="G2" s="91"/>
      <c r="H2" s="92"/>
    </row>
    <row r="3" spans="2:10" x14ac:dyDescent="0.25">
      <c r="B3" s="1" t="s">
        <v>8</v>
      </c>
      <c r="C3" s="99">
        <f>Instructions!$C$9</f>
        <v>0</v>
      </c>
      <c r="D3" s="99"/>
      <c r="F3" s="93"/>
      <c r="G3" s="94"/>
      <c r="H3" s="95"/>
    </row>
    <row r="4" spans="2:10" ht="46.5" customHeight="1" x14ac:dyDescent="0.25">
      <c r="B4" s="20" t="s">
        <v>9</v>
      </c>
      <c r="C4" s="100" t="s">
        <v>127</v>
      </c>
      <c r="D4" s="100"/>
      <c r="F4" s="93"/>
      <c r="G4" s="94"/>
      <c r="H4" s="95"/>
    </row>
    <row r="5" spans="2:10" x14ac:dyDescent="0.25">
      <c r="B5" s="1" t="s">
        <v>3</v>
      </c>
      <c r="C5" s="99" t="s">
        <v>4</v>
      </c>
      <c r="D5" s="99"/>
      <c r="F5" s="93"/>
      <c r="G5" s="94"/>
      <c r="H5" s="95"/>
    </row>
    <row r="6" spans="2:10" x14ac:dyDescent="0.25">
      <c r="B6" s="1" t="s">
        <v>6</v>
      </c>
      <c r="C6" s="101"/>
      <c r="D6" s="101"/>
      <c r="F6" s="93"/>
      <c r="G6" s="94"/>
      <c r="H6" s="95"/>
    </row>
    <row r="7" spans="2:10" ht="15.75" thickBot="1" x14ac:dyDescent="0.3">
      <c r="B7" s="1" t="s">
        <v>10</v>
      </c>
      <c r="C7" s="99" t="s">
        <v>42</v>
      </c>
      <c r="D7" s="99"/>
      <c r="F7" s="96"/>
      <c r="G7" s="97"/>
      <c r="H7" s="98"/>
    </row>
    <row r="8" spans="2:10" x14ac:dyDescent="0.25">
      <c r="B8" s="79" t="s">
        <v>44</v>
      </c>
      <c r="C8" s="82" t="s">
        <v>130</v>
      </c>
      <c r="D8" s="83"/>
      <c r="F8" s="18"/>
      <c r="G8" s="18"/>
      <c r="H8" s="18"/>
    </row>
    <row r="9" spans="2:10" x14ac:dyDescent="0.25">
      <c r="B9" s="80"/>
      <c r="C9" s="84"/>
      <c r="D9" s="85"/>
      <c r="F9" s="18"/>
      <c r="G9" s="18"/>
      <c r="H9" s="18"/>
    </row>
    <row r="10" spans="2:10" x14ac:dyDescent="0.25">
      <c r="B10" s="80"/>
      <c r="C10" s="84"/>
      <c r="D10" s="85"/>
      <c r="F10" s="18"/>
      <c r="G10" s="18"/>
      <c r="H10" s="18"/>
    </row>
    <row r="11" spans="2:10" x14ac:dyDescent="0.25">
      <c r="B11" s="80"/>
      <c r="C11" s="84"/>
      <c r="D11" s="85"/>
      <c r="F11" s="18"/>
      <c r="G11" s="18"/>
      <c r="H11" s="18"/>
    </row>
    <row r="12" spans="2:10" x14ac:dyDescent="0.25">
      <c r="B12" s="81"/>
      <c r="C12" s="86"/>
      <c r="D12" s="87"/>
      <c r="F12" s="18"/>
      <c r="G12" s="18"/>
      <c r="H12" s="18"/>
    </row>
    <row r="14" spans="2:10" ht="15.75" x14ac:dyDescent="0.25">
      <c r="B14" s="88" t="str">
        <f>C5&amp;" Measure Summary Trends for "&amp;C4&amp;" ("&amp;C3&amp;")"</f>
        <v>Monthly Measure Summary Trends for ED-1: Median Time from ED
Arrival to ED Departure for
Admitted ED Patients (0)</v>
      </c>
      <c r="C14" s="88"/>
      <c r="D14" s="88"/>
      <c r="E14" s="88"/>
      <c r="F14" s="88"/>
      <c r="G14" s="88"/>
      <c r="H14" s="88"/>
    </row>
    <row r="15" spans="2:10" ht="45" x14ac:dyDescent="0.25">
      <c r="B15" s="4" t="str">
        <f>C5&amp;" Encounters for "&amp;LEFT(C5,LEN(C5)-2)&amp;" Starting:"</f>
        <v>Monthly Encounters for Month Starting:</v>
      </c>
      <c r="C15" s="5" t="s">
        <v>39</v>
      </c>
      <c r="D15" s="4" t="s">
        <v>40</v>
      </c>
      <c r="E15" s="5" t="s">
        <v>39</v>
      </c>
      <c r="F15" s="5" t="s">
        <v>17</v>
      </c>
      <c r="G15" s="5" t="s">
        <v>2</v>
      </c>
      <c r="H15" s="4" t="s">
        <v>18</v>
      </c>
      <c r="I15" s="2" t="s">
        <v>16</v>
      </c>
      <c r="J15" s="3" t="s">
        <v>15</v>
      </c>
    </row>
    <row r="16" spans="2:10" x14ac:dyDescent="0.25">
      <c r="B16" s="32">
        <f>C6</f>
        <v>0</v>
      </c>
      <c r="C16" s="13"/>
      <c r="D16" s="13"/>
      <c r="E16" s="12" t="str">
        <f>IF(D16=0,"N/A",C16)</f>
        <v>N/A</v>
      </c>
      <c r="F16" s="17"/>
      <c r="G16" s="13"/>
      <c r="H16" s="13"/>
      <c r="I16" s="77" t="e">
        <f>SUM(C16:C18)/SUM(D16:D18)</f>
        <v>#DIV/0!</v>
      </c>
      <c r="J16" s="78" t="str">
        <f>YEAR(B16)&amp; " Q" &amp; INT(MONTH(B16)/4)+1</f>
        <v>1900 Q1</v>
      </c>
    </row>
    <row r="17" spans="2:10" x14ac:dyDescent="0.25">
      <c r="B17" s="32">
        <f>DATE(YEAR(B16)+VLOOKUP($C$5,Frequency!$A$1:$D$3,4,FALSE),MONTH(B16)+VLOOKUP($C$5,Frequency!$A$1:$D$3,3,FALSE),DAY(B16)+VLOOKUP($C$5,Frequency!$A$1:$D$3,2,FALSE))</f>
        <v>31</v>
      </c>
      <c r="C17" s="13"/>
      <c r="D17" s="13"/>
      <c r="E17" s="12" t="str">
        <f t="shared" ref="E17:E51" si="0">IF(D17=0,"N/A",C17)</f>
        <v>N/A</v>
      </c>
      <c r="F17" s="17" t="str">
        <f>IF(ISBLANK($F$16)," ",$F$16)</f>
        <v xml:space="preserve"> </v>
      </c>
      <c r="G17" s="13"/>
      <c r="H17" s="13"/>
      <c r="I17" s="77"/>
      <c r="J17" s="78"/>
    </row>
    <row r="18" spans="2:10" x14ac:dyDescent="0.25">
      <c r="B18" s="32">
        <f>DATE(YEAR(B17)+VLOOKUP($C$5,Frequency!$A$1:$D$3,4,FALSE),MONTH(B17)+VLOOKUP($C$5,Frequency!$A$1:$D$3,3,FALSE),DAY(B17)+VLOOKUP($C$5,Frequency!$A$1:$D$3,2,FALSE))</f>
        <v>62</v>
      </c>
      <c r="C18" s="13"/>
      <c r="D18" s="13"/>
      <c r="E18" s="12" t="str">
        <f t="shared" si="0"/>
        <v>N/A</v>
      </c>
      <c r="F18" s="17" t="str">
        <f t="shared" ref="F18:F51" si="1">IF(ISBLANK($F$16)," ",$F$16)</f>
        <v xml:space="preserve"> </v>
      </c>
      <c r="G18" s="13"/>
      <c r="H18" s="13"/>
      <c r="I18" s="77"/>
      <c r="J18" s="78"/>
    </row>
    <row r="19" spans="2:10" x14ac:dyDescent="0.25">
      <c r="B19" s="32">
        <f>DATE(YEAR(B18)+VLOOKUP($C$5,Frequency!$A$1:$D$3,4,FALSE),MONTH(B18)+VLOOKUP($C$5,Frequency!$A$1:$D$3,3,FALSE),DAY(B18)+VLOOKUP($C$5,Frequency!$A$1:$D$3,2,FALSE))</f>
        <v>93</v>
      </c>
      <c r="C19" s="13"/>
      <c r="D19" s="13"/>
      <c r="E19" s="12" t="str">
        <f t="shared" si="0"/>
        <v>N/A</v>
      </c>
      <c r="F19" s="17" t="str">
        <f t="shared" si="1"/>
        <v xml:space="preserve"> </v>
      </c>
      <c r="G19" s="13"/>
      <c r="H19" s="13"/>
      <c r="I19" s="77" t="e">
        <f>SUM(C19:C21)/SUM(D19:D21)</f>
        <v>#DIV/0!</v>
      </c>
      <c r="J19" s="78" t="str">
        <f t="shared" ref="J19" si="2">YEAR(B19)&amp; " Q" &amp; INT(MONTH(B19)/4)+1</f>
        <v>1900 Q2</v>
      </c>
    </row>
    <row r="20" spans="2:10" x14ac:dyDescent="0.25">
      <c r="B20" s="32">
        <f>DATE(YEAR(B19)+VLOOKUP($C$5,Frequency!$A$1:$D$3,4,FALSE),MONTH(B19)+VLOOKUP($C$5,Frequency!$A$1:$D$3,3,FALSE),DAY(B19)+VLOOKUP($C$5,Frequency!$A$1:$D$3,2,FALSE))</f>
        <v>123</v>
      </c>
      <c r="C20" s="13"/>
      <c r="D20" s="13"/>
      <c r="E20" s="12" t="str">
        <f t="shared" si="0"/>
        <v>N/A</v>
      </c>
      <c r="F20" s="17" t="str">
        <f t="shared" si="1"/>
        <v xml:space="preserve"> </v>
      </c>
      <c r="G20" s="13"/>
      <c r="H20" s="13"/>
      <c r="I20" s="77"/>
      <c r="J20" s="78"/>
    </row>
    <row r="21" spans="2:10" x14ac:dyDescent="0.25">
      <c r="B21" s="32">
        <f>DATE(YEAR(B20)+VLOOKUP($C$5,Frequency!$A$1:$D$3,4,FALSE),MONTH(B20)+VLOOKUP($C$5,Frequency!$A$1:$D$3,3,FALSE),DAY(B20)+VLOOKUP($C$5,Frequency!$A$1:$D$3,2,FALSE))</f>
        <v>154</v>
      </c>
      <c r="C21" s="13"/>
      <c r="D21" s="13"/>
      <c r="E21" s="12" t="str">
        <f t="shared" si="0"/>
        <v>N/A</v>
      </c>
      <c r="F21" s="17" t="str">
        <f t="shared" si="1"/>
        <v xml:space="preserve"> </v>
      </c>
      <c r="G21" s="13"/>
      <c r="H21" s="13"/>
      <c r="I21" s="77"/>
      <c r="J21" s="78"/>
    </row>
    <row r="22" spans="2:10" x14ac:dyDescent="0.25">
      <c r="B22" s="32">
        <f>DATE(YEAR(B21)+VLOOKUP($C$5,Frequency!$A$1:$D$3,4,FALSE),MONTH(B21)+VLOOKUP($C$5,Frequency!$A$1:$D$3,3,FALSE),DAY(B21)+VLOOKUP($C$5,Frequency!$A$1:$D$3,2,FALSE))</f>
        <v>184</v>
      </c>
      <c r="C22" s="13"/>
      <c r="D22" s="13"/>
      <c r="E22" s="12" t="str">
        <f t="shared" si="0"/>
        <v>N/A</v>
      </c>
      <c r="F22" s="17" t="str">
        <f t="shared" si="1"/>
        <v xml:space="preserve"> </v>
      </c>
      <c r="G22" s="13"/>
      <c r="H22" s="13"/>
      <c r="I22" s="77" t="e">
        <f t="shared" ref="I22" si="3">SUM(C22:C24)/SUM(D22:D24)</f>
        <v>#DIV/0!</v>
      </c>
      <c r="J22" s="78" t="str">
        <f t="shared" ref="J22" si="4">YEAR(B22)&amp; " Q" &amp; INT(MONTH(B22)/4)+1</f>
        <v>1900 Q2</v>
      </c>
    </row>
    <row r="23" spans="2:10" x14ac:dyDescent="0.25">
      <c r="B23" s="32">
        <f>DATE(YEAR(B22)+VLOOKUP($C$5,Frequency!$A$1:$D$3,4,FALSE),MONTH(B22)+VLOOKUP($C$5,Frequency!$A$1:$D$3,3,FALSE),DAY(B22)+VLOOKUP($C$5,Frequency!$A$1:$D$3,2,FALSE))</f>
        <v>215</v>
      </c>
      <c r="C23" s="13"/>
      <c r="D23" s="13"/>
      <c r="E23" s="12" t="str">
        <f t="shared" si="0"/>
        <v>N/A</v>
      </c>
      <c r="F23" s="17" t="str">
        <f t="shared" si="1"/>
        <v xml:space="preserve"> </v>
      </c>
      <c r="G23" s="13"/>
      <c r="H23" s="13"/>
      <c r="I23" s="77"/>
      <c r="J23" s="78"/>
    </row>
    <row r="24" spans="2:10" x14ac:dyDescent="0.25">
      <c r="B24" s="32">
        <f>DATE(YEAR(B23)+VLOOKUP($C$5,Frequency!$A$1:$D$3,4,FALSE),MONTH(B23)+VLOOKUP($C$5,Frequency!$A$1:$D$3,3,FALSE),DAY(B23)+VLOOKUP($C$5,Frequency!$A$1:$D$3,2,FALSE))</f>
        <v>246</v>
      </c>
      <c r="C24" s="13"/>
      <c r="D24" s="13"/>
      <c r="E24" s="12" t="str">
        <f t="shared" si="0"/>
        <v>N/A</v>
      </c>
      <c r="F24" s="17" t="str">
        <f t="shared" si="1"/>
        <v xml:space="preserve"> </v>
      </c>
      <c r="G24" s="13"/>
      <c r="H24" s="13"/>
      <c r="I24" s="77"/>
      <c r="J24" s="78"/>
    </row>
    <row r="25" spans="2:10" x14ac:dyDescent="0.25">
      <c r="B25" s="32">
        <f>DATE(YEAR(B24)+VLOOKUP($C$5,Frequency!$A$1:$D$3,4,FALSE),MONTH(B24)+VLOOKUP($C$5,Frequency!$A$1:$D$3,3,FALSE),DAY(B24)+VLOOKUP($C$5,Frequency!$A$1:$D$3,2,FALSE))</f>
        <v>276</v>
      </c>
      <c r="C25" s="13"/>
      <c r="D25" s="13"/>
      <c r="E25" s="12" t="str">
        <f t="shared" si="0"/>
        <v>N/A</v>
      </c>
      <c r="F25" s="17" t="str">
        <f t="shared" si="1"/>
        <v xml:space="preserve"> </v>
      </c>
      <c r="G25" s="13"/>
      <c r="H25" s="13"/>
      <c r="I25" s="77" t="e">
        <f t="shared" ref="I25" si="5">SUM(C25:C27)/SUM(D25:D27)</f>
        <v>#DIV/0!</v>
      </c>
      <c r="J25" s="78" t="str">
        <f t="shared" ref="J25" si="6">YEAR(B25)&amp; " Q" &amp; INT(MONTH(B25)/4)+1</f>
        <v>1900 Q3</v>
      </c>
    </row>
    <row r="26" spans="2:10" x14ac:dyDescent="0.25">
      <c r="B26" s="32">
        <f>DATE(YEAR(B25)+VLOOKUP($C$5,Frequency!$A$1:$D$3,4,FALSE),MONTH(B25)+VLOOKUP($C$5,Frequency!$A$1:$D$3,3,FALSE),DAY(B25)+VLOOKUP($C$5,Frequency!$A$1:$D$3,2,FALSE))</f>
        <v>307</v>
      </c>
      <c r="C26" s="13"/>
      <c r="D26" s="13"/>
      <c r="E26" s="12" t="str">
        <f t="shared" si="0"/>
        <v>N/A</v>
      </c>
      <c r="F26" s="17" t="str">
        <f t="shared" si="1"/>
        <v xml:space="preserve"> </v>
      </c>
      <c r="G26" s="13"/>
      <c r="H26" s="13"/>
      <c r="I26" s="77"/>
      <c r="J26" s="78"/>
    </row>
    <row r="27" spans="2:10" x14ac:dyDescent="0.25">
      <c r="B27" s="32">
        <f>DATE(YEAR(B26)+VLOOKUP($C$5,Frequency!$A$1:$D$3,4,FALSE),MONTH(B26)+VLOOKUP($C$5,Frequency!$A$1:$D$3,3,FALSE),DAY(B26)+VLOOKUP($C$5,Frequency!$A$1:$D$3,2,FALSE))</f>
        <v>337</v>
      </c>
      <c r="C27" s="13"/>
      <c r="D27" s="13"/>
      <c r="E27" s="12" t="str">
        <f t="shared" si="0"/>
        <v>N/A</v>
      </c>
      <c r="F27" s="17" t="str">
        <f t="shared" si="1"/>
        <v xml:space="preserve"> </v>
      </c>
      <c r="G27" s="13"/>
      <c r="H27" s="13"/>
      <c r="I27" s="77"/>
      <c r="J27" s="78"/>
    </row>
    <row r="28" spans="2:10" x14ac:dyDescent="0.25">
      <c r="B28" s="32">
        <f>DATE(YEAR(B27)+VLOOKUP($C$5,Frequency!$A$1:$D$3,4,FALSE),MONTH(B27)+VLOOKUP($C$5,Frequency!$A$1:$D$3,3,FALSE),DAY(B27)+VLOOKUP($C$5,Frequency!$A$1:$D$3,2,FALSE))</f>
        <v>368</v>
      </c>
      <c r="C28" s="13"/>
      <c r="D28" s="13"/>
      <c r="E28" s="12" t="str">
        <f t="shared" si="0"/>
        <v>N/A</v>
      </c>
      <c r="F28" s="17" t="str">
        <f t="shared" si="1"/>
        <v xml:space="preserve"> </v>
      </c>
      <c r="G28" s="13"/>
      <c r="H28" s="13"/>
      <c r="I28" s="77" t="e">
        <f t="shared" ref="I28" si="7">SUM(C28:C30)/SUM(D28:D30)</f>
        <v>#DIV/0!</v>
      </c>
      <c r="J28" s="78" t="str">
        <f t="shared" ref="J28" si="8">YEAR(B28)&amp; " Q" &amp; INT(MONTH(B28)/4)+1</f>
        <v>1901 Q1</v>
      </c>
    </row>
    <row r="29" spans="2:10" x14ac:dyDescent="0.25">
      <c r="B29" s="32">
        <f>DATE(YEAR(B28)+VLOOKUP($C$5,Frequency!$A$1:$D$3,4,FALSE),MONTH(B28)+VLOOKUP($C$5,Frequency!$A$1:$D$3,3,FALSE),DAY(B28)+VLOOKUP($C$5,Frequency!$A$1:$D$3,2,FALSE))</f>
        <v>399</v>
      </c>
      <c r="C29" s="13"/>
      <c r="D29" s="13"/>
      <c r="E29" s="12" t="str">
        <f t="shared" si="0"/>
        <v>N/A</v>
      </c>
      <c r="F29" s="17" t="str">
        <f t="shared" si="1"/>
        <v xml:space="preserve"> </v>
      </c>
      <c r="G29" s="13"/>
      <c r="H29" s="13"/>
      <c r="I29" s="77"/>
      <c r="J29" s="78"/>
    </row>
    <row r="30" spans="2:10" x14ac:dyDescent="0.25">
      <c r="B30" s="32">
        <f>DATE(YEAR(B29)+VLOOKUP($C$5,Frequency!$A$1:$D$3,4,FALSE),MONTH(B29)+VLOOKUP($C$5,Frequency!$A$1:$D$3,3,FALSE),DAY(B29)+VLOOKUP($C$5,Frequency!$A$1:$D$3,2,FALSE))</f>
        <v>427</v>
      </c>
      <c r="C30" s="13"/>
      <c r="D30" s="13"/>
      <c r="E30" s="12" t="str">
        <f t="shared" si="0"/>
        <v>N/A</v>
      </c>
      <c r="F30" s="17" t="str">
        <f t="shared" si="1"/>
        <v xml:space="preserve"> </v>
      </c>
      <c r="G30" s="13"/>
      <c r="H30" s="13"/>
      <c r="I30" s="77"/>
      <c r="J30" s="78"/>
    </row>
    <row r="31" spans="2:10" x14ac:dyDescent="0.25">
      <c r="B31" s="32">
        <f>DATE(YEAR(B30)+VLOOKUP($C$5,Frequency!$A$1:$D$3,4,FALSE),MONTH(B30)+VLOOKUP($C$5,Frequency!$A$1:$D$3,3,FALSE),DAY(B30)+VLOOKUP($C$5,Frequency!$A$1:$D$3,2,FALSE))</f>
        <v>458</v>
      </c>
      <c r="C31" s="13"/>
      <c r="D31" s="13"/>
      <c r="E31" s="12" t="str">
        <f t="shared" si="0"/>
        <v>N/A</v>
      </c>
      <c r="F31" s="17" t="str">
        <f t="shared" si="1"/>
        <v xml:space="preserve"> </v>
      </c>
      <c r="G31" s="13"/>
      <c r="H31" s="13"/>
      <c r="I31" s="77" t="e">
        <f t="shared" ref="I31" si="9">SUM(C31:C33)/SUM(D31:D33)</f>
        <v>#DIV/0!</v>
      </c>
      <c r="J31" s="78" t="str">
        <f t="shared" ref="J31" si="10">YEAR(B31)&amp; " Q" &amp; INT(MONTH(B31)/4)+1</f>
        <v>1901 Q2</v>
      </c>
    </row>
    <row r="32" spans="2:10" x14ac:dyDescent="0.25">
      <c r="B32" s="32">
        <f>DATE(YEAR(B31)+VLOOKUP($C$5,Frequency!$A$1:$D$3,4,FALSE),MONTH(B31)+VLOOKUP($C$5,Frequency!$A$1:$D$3,3,FALSE),DAY(B31)+VLOOKUP($C$5,Frequency!$A$1:$D$3,2,FALSE))</f>
        <v>488</v>
      </c>
      <c r="C32" s="13"/>
      <c r="D32" s="13"/>
      <c r="E32" s="12" t="str">
        <f t="shared" si="0"/>
        <v>N/A</v>
      </c>
      <c r="F32" s="17" t="str">
        <f t="shared" si="1"/>
        <v xml:space="preserve"> </v>
      </c>
      <c r="G32" s="13"/>
      <c r="H32" s="13"/>
      <c r="I32" s="77"/>
      <c r="J32" s="78"/>
    </row>
    <row r="33" spans="2:10" x14ac:dyDescent="0.25">
      <c r="B33" s="32">
        <f>DATE(YEAR(B32)+VLOOKUP($C$5,Frequency!$A$1:$D$3,4,FALSE),MONTH(B32)+VLOOKUP($C$5,Frequency!$A$1:$D$3,3,FALSE),DAY(B32)+VLOOKUP($C$5,Frequency!$A$1:$D$3,2,FALSE))</f>
        <v>519</v>
      </c>
      <c r="C33" s="13"/>
      <c r="D33" s="13"/>
      <c r="E33" s="12" t="str">
        <f t="shared" si="0"/>
        <v>N/A</v>
      </c>
      <c r="F33" s="17" t="str">
        <f t="shared" si="1"/>
        <v xml:space="preserve"> </v>
      </c>
      <c r="G33" s="13"/>
      <c r="H33" s="13"/>
      <c r="I33" s="77"/>
      <c r="J33" s="78"/>
    </row>
    <row r="34" spans="2:10" x14ac:dyDescent="0.25">
      <c r="B34" s="32">
        <f>DATE(YEAR(B33)+VLOOKUP($C$5,Frequency!$A$1:$D$3,4,FALSE),MONTH(B33)+VLOOKUP($C$5,Frequency!$A$1:$D$3,3,FALSE),DAY(B33)+VLOOKUP($C$5,Frequency!$A$1:$D$3,2,FALSE))</f>
        <v>549</v>
      </c>
      <c r="C34" s="13"/>
      <c r="D34" s="13"/>
      <c r="E34" s="12" t="str">
        <f t="shared" si="0"/>
        <v>N/A</v>
      </c>
      <c r="F34" s="17" t="str">
        <f t="shared" si="1"/>
        <v xml:space="preserve"> </v>
      </c>
      <c r="G34" s="13"/>
      <c r="H34" s="13"/>
      <c r="I34" s="77" t="e">
        <f t="shared" ref="I34" si="11">SUM(C34:C36)/SUM(D34:D36)</f>
        <v>#DIV/0!</v>
      </c>
      <c r="J34" s="78" t="str">
        <f t="shared" ref="J34" si="12">YEAR(B34)&amp; " Q" &amp; INT(MONTH(B34)/4)+1</f>
        <v>1901 Q2</v>
      </c>
    </row>
    <row r="35" spans="2:10" x14ac:dyDescent="0.25">
      <c r="B35" s="32">
        <f>DATE(YEAR(B34)+VLOOKUP($C$5,Frequency!$A$1:$D$3,4,FALSE),MONTH(B34)+VLOOKUP($C$5,Frequency!$A$1:$D$3,3,FALSE),DAY(B34)+VLOOKUP($C$5,Frequency!$A$1:$D$3,2,FALSE))</f>
        <v>580</v>
      </c>
      <c r="C35" s="13"/>
      <c r="D35" s="13"/>
      <c r="E35" s="12" t="str">
        <f t="shared" si="0"/>
        <v>N/A</v>
      </c>
      <c r="F35" s="17" t="str">
        <f t="shared" si="1"/>
        <v xml:space="preserve"> </v>
      </c>
      <c r="G35" s="13"/>
      <c r="H35" s="13"/>
      <c r="I35" s="77"/>
      <c r="J35" s="78"/>
    </row>
    <row r="36" spans="2:10" x14ac:dyDescent="0.25">
      <c r="B36" s="32">
        <f>DATE(YEAR(B35)+VLOOKUP($C$5,Frequency!$A$1:$D$3,4,FALSE),MONTH(B35)+VLOOKUP($C$5,Frequency!$A$1:$D$3,3,FALSE),DAY(B35)+VLOOKUP($C$5,Frequency!$A$1:$D$3,2,FALSE))</f>
        <v>611</v>
      </c>
      <c r="C36" s="13"/>
      <c r="D36" s="13"/>
      <c r="E36" s="12" t="str">
        <f t="shared" si="0"/>
        <v>N/A</v>
      </c>
      <c r="F36" s="17" t="str">
        <f t="shared" si="1"/>
        <v xml:space="preserve"> </v>
      </c>
      <c r="G36" s="13"/>
      <c r="H36" s="13"/>
      <c r="I36" s="77"/>
      <c r="J36" s="78"/>
    </row>
    <row r="37" spans="2:10" x14ac:dyDescent="0.25">
      <c r="B37" s="32">
        <f>DATE(YEAR(B36)+VLOOKUP($C$5,Frequency!$A$1:$D$3,4,FALSE),MONTH(B36)+VLOOKUP($C$5,Frequency!$A$1:$D$3,3,FALSE),DAY(B36)+VLOOKUP($C$5,Frequency!$A$1:$D$3,2,FALSE))</f>
        <v>641</v>
      </c>
      <c r="C37" s="13"/>
      <c r="D37" s="13"/>
      <c r="E37" s="12" t="str">
        <f t="shared" si="0"/>
        <v>N/A</v>
      </c>
      <c r="F37" s="17" t="str">
        <f t="shared" si="1"/>
        <v xml:space="preserve"> </v>
      </c>
      <c r="G37" s="13"/>
      <c r="H37" s="13"/>
      <c r="I37" s="77" t="e">
        <f t="shared" ref="I37" si="13">SUM(C37:C39)/SUM(D37:D39)</f>
        <v>#DIV/0!</v>
      </c>
      <c r="J37" s="78" t="str">
        <f t="shared" ref="J37" si="14">YEAR(B37)&amp; " Q" &amp; INT(MONTH(B37)/4)+1</f>
        <v>1901 Q3</v>
      </c>
    </row>
    <row r="38" spans="2:10" x14ac:dyDescent="0.25">
      <c r="B38" s="32">
        <f>DATE(YEAR(B37)+VLOOKUP($C$5,Frequency!$A$1:$D$3,4,FALSE),MONTH(B37)+VLOOKUP($C$5,Frequency!$A$1:$D$3,3,FALSE),DAY(B37)+VLOOKUP($C$5,Frequency!$A$1:$D$3,2,FALSE))</f>
        <v>672</v>
      </c>
      <c r="C38" s="13"/>
      <c r="D38" s="13"/>
      <c r="E38" s="12" t="str">
        <f t="shared" si="0"/>
        <v>N/A</v>
      </c>
      <c r="F38" s="17" t="str">
        <f t="shared" si="1"/>
        <v xml:space="preserve"> </v>
      </c>
      <c r="G38" s="13"/>
      <c r="H38" s="13"/>
      <c r="I38" s="77"/>
      <c r="J38" s="78"/>
    </row>
    <row r="39" spans="2:10" x14ac:dyDescent="0.25">
      <c r="B39" s="32">
        <f>DATE(YEAR(B38)+VLOOKUP($C$5,Frequency!$A$1:$D$3,4,FALSE),MONTH(B38)+VLOOKUP($C$5,Frequency!$A$1:$D$3,3,FALSE),DAY(B38)+VLOOKUP($C$5,Frequency!$A$1:$D$3,2,FALSE))</f>
        <v>702</v>
      </c>
      <c r="C39" s="13"/>
      <c r="D39" s="13"/>
      <c r="E39" s="12" t="str">
        <f t="shared" si="0"/>
        <v>N/A</v>
      </c>
      <c r="F39" s="17" t="str">
        <f t="shared" si="1"/>
        <v xml:space="preserve"> </v>
      </c>
      <c r="G39" s="13"/>
      <c r="H39" s="13"/>
      <c r="I39" s="77"/>
      <c r="J39" s="78"/>
    </row>
    <row r="40" spans="2:10" x14ac:dyDescent="0.25">
      <c r="B40" s="32">
        <f>DATE(YEAR(B39)+VLOOKUP($C$5,Frequency!$A$1:$D$3,4,FALSE),MONTH(B39)+VLOOKUP($C$5,Frequency!$A$1:$D$3,3,FALSE),DAY(B39)+VLOOKUP($C$5,Frequency!$A$1:$D$3,2,FALSE))</f>
        <v>733</v>
      </c>
      <c r="C40" s="13"/>
      <c r="D40" s="13"/>
      <c r="E40" s="12" t="str">
        <f t="shared" si="0"/>
        <v>N/A</v>
      </c>
      <c r="F40" s="17" t="str">
        <f t="shared" si="1"/>
        <v xml:space="preserve"> </v>
      </c>
      <c r="G40" s="13"/>
      <c r="H40" s="13"/>
      <c r="I40" s="77" t="e">
        <f t="shared" ref="I40" si="15">SUM(C40:C42)/SUM(D40:D42)</f>
        <v>#DIV/0!</v>
      </c>
      <c r="J40" s="78" t="str">
        <f t="shared" ref="J40" si="16">YEAR(B40)&amp; " Q" &amp; INT(MONTH(B40)/4)+1</f>
        <v>1902 Q1</v>
      </c>
    </row>
    <row r="41" spans="2:10" x14ac:dyDescent="0.25">
      <c r="B41" s="32">
        <f>DATE(YEAR(B40)+VLOOKUP($C$5,Frequency!$A$1:$D$3,4,FALSE),MONTH(B40)+VLOOKUP($C$5,Frequency!$A$1:$D$3,3,FALSE),DAY(B40)+VLOOKUP($C$5,Frequency!$A$1:$D$3,2,FALSE))</f>
        <v>764</v>
      </c>
      <c r="C41" s="13"/>
      <c r="D41" s="13"/>
      <c r="E41" s="12" t="str">
        <f t="shared" si="0"/>
        <v>N/A</v>
      </c>
      <c r="F41" s="17" t="str">
        <f t="shared" si="1"/>
        <v xml:space="preserve"> </v>
      </c>
      <c r="G41" s="13"/>
      <c r="H41" s="13"/>
      <c r="I41" s="77"/>
      <c r="J41" s="78"/>
    </row>
    <row r="42" spans="2:10" x14ac:dyDescent="0.25">
      <c r="B42" s="32">
        <f>DATE(YEAR(B41)+VLOOKUP($C$5,Frequency!$A$1:$D$3,4,FALSE),MONTH(B41)+VLOOKUP($C$5,Frequency!$A$1:$D$3,3,FALSE),DAY(B41)+VLOOKUP($C$5,Frequency!$A$1:$D$3,2,FALSE))</f>
        <v>792</v>
      </c>
      <c r="C42" s="13"/>
      <c r="D42" s="13"/>
      <c r="E42" s="12" t="str">
        <f t="shared" si="0"/>
        <v>N/A</v>
      </c>
      <c r="F42" s="17" t="str">
        <f t="shared" si="1"/>
        <v xml:space="preserve"> </v>
      </c>
      <c r="G42" s="13"/>
      <c r="H42" s="13"/>
      <c r="I42" s="77"/>
      <c r="J42" s="78"/>
    </row>
    <row r="43" spans="2:10" x14ac:dyDescent="0.25">
      <c r="B43" s="32">
        <f>DATE(YEAR(B42)+VLOOKUP($C$5,Frequency!$A$1:$D$3,4,FALSE),MONTH(B42)+VLOOKUP($C$5,Frequency!$A$1:$D$3,3,FALSE),DAY(B42)+VLOOKUP($C$5,Frequency!$A$1:$D$3,2,FALSE))</f>
        <v>823</v>
      </c>
      <c r="C43" s="13"/>
      <c r="D43" s="13"/>
      <c r="E43" s="12" t="str">
        <f t="shared" si="0"/>
        <v>N/A</v>
      </c>
      <c r="F43" s="17" t="str">
        <f t="shared" si="1"/>
        <v xml:space="preserve"> </v>
      </c>
      <c r="G43" s="13"/>
      <c r="H43" s="13"/>
      <c r="I43" s="77" t="e">
        <f t="shared" ref="I43" si="17">SUM(C43:C45)/SUM(D43:D45)</f>
        <v>#DIV/0!</v>
      </c>
      <c r="J43" s="78" t="str">
        <f t="shared" ref="J43" si="18">YEAR(B43)&amp; " Q" &amp; INT(MONTH(B43)/4)+1</f>
        <v>1902 Q2</v>
      </c>
    </row>
    <row r="44" spans="2:10" x14ac:dyDescent="0.25">
      <c r="B44" s="32">
        <f>DATE(YEAR(B43)+VLOOKUP($C$5,Frequency!$A$1:$D$3,4,FALSE),MONTH(B43)+VLOOKUP($C$5,Frequency!$A$1:$D$3,3,FALSE),DAY(B43)+VLOOKUP($C$5,Frequency!$A$1:$D$3,2,FALSE))</f>
        <v>853</v>
      </c>
      <c r="C44" s="13"/>
      <c r="D44" s="13"/>
      <c r="E44" s="12" t="str">
        <f t="shared" si="0"/>
        <v>N/A</v>
      </c>
      <c r="F44" s="17" t="str">
        <f t="shared" si="1"/>
        <v xml:space="preserve"> </v>
      </c>
      <c r="G44" s="13"/>
      <c r="H44" s="13"/>
      <c r="I44" s="77"/>
      <c r="J44" s="78"/>
    </row>
    <row r="45" spans="2:10" x14ac:dyDescent="0.25">
      <c r="B45" s="32">
        <f>DATE(YEAR(B44)+VLOOKUP($C$5,Frequency!$A$1:$D$3,4,FALSE),MONTH(B44)+VLOOKUP($C$5,Frequency!$A$1:$D$3,3,FALSE),DAY(B44)+VLOOKUP($C$5,Frequency!$A$1:$D$3,2,FALSE))</f>
        <v>884</v>
      </c>
      <c r="C45" s="13"/>
      <c r="D45" s="13"/>
      <c r="E45" s="12" t="str">
        <f t="shared" si="0"/>
        <v>N/A</v>
      </c>
      <c r="F45" s="17" t="str">
        <f t="shared" si="1"/>
        <v xml:space="preserve"> </v>
      </c>
      <c r="G45" s="13"/>
      <c r="H45" s="13"/>
      <c r="I45" s="77"/>
      <c r="J45" s="78"/>
    </row>
    <row r="46" spans="2:10" x14ac:dyDescent="0.25">
      <c r="B46" s="32">
        <f>DATE(YEAR(B45)+VLOOKUP($C$5,Frequency!$A$1:$D$3,4,FALSE),MONTH(B45)+VLOOKUP($C$5,Frequency!$A$1:$D$3,3,FALSE),DAY(B45)+VLOOKUP($C$5,Frequency!$A$1:$D$3,2,FALSE))</f>
        <v>914</v>
      </c>
      <c r="C46" s="13"/>
      <c r="D46" s="13"/>
      <c r="E46" s="12" t="str">
        <f t="shared" si="0"/>
        <v>N/A</v>
      </c>
      <c r="F46" s="17" t="str">
        <f t="shared" si="1"/>
        <v xml:space="preserve"> </v>
      </c>
      <c r="G46" s="13"/>
      <c r="H46" s="13"/>
      <c r="I46" s="77" t="e">
        <f t="shared" ref="I46" si="19">SUM(C46:C48)/SUM(D46:D48)</f>
        <v>#DIV/0!</v>
      </c>
      <c r="J46" s="78" t="str">
        <f t="shared" ref="J46" si="20">YEAR(B46)&amp; " Q" &amp; INT(MONTH(B46)/4)+1</f>
        <v>1902 Q2</v>
      </c>
    </row>
    <row r="47" spans="2:10" x14ac:dyDescent="0.25">
      <c r="B47" s="32">
        <f>DATE(YEAR(B46)+VLOOKUP($C$5,Frequency!$A$1:$D$3,4,FALSE),MONTH(B46)+VLOOKUP($C$5,Frequency!$A$1:$D$3,3,FALSE),DAY(B46)+VLOOKUP($C$5,Frequency!$A$1:$D$3,2,FALSE))</f>
        <v>945</v>
      </c>
      <c r="C47" s="13"/>
      <c r="D47" s="13"/>
      <c r="E47" s="12" t="str">
        <f t="shared" si="0"/>
        <v>N/A</v>
      </c>
      <c r="F47" s="17" t="str">
        <f t="shared" si="1"/>
        <v xml:space="preserve"> </v>
      </c>
      <c r="G47" s="13"/>
      <c r="H47" s="13"/>
      <c r="I47" s="77"/>
      <c r="J47" s="78"/>
    </row>
    <row r="48" spans="2:10" x14ac:dyDescent="0.25">
      <c r="B48" s="32">
        <f>DATE(YEAR(B47)+VLOOKUP($C$5,Frequency!$A$1:$D$3,4,FALSE),MONTH(B47)+VLOOKUP($C$5,Frequency!$A$1:$D$3,3,FALSE),DAY(B47)+VLOOKUP($C$5,Frequency!$A$1:$D$3,2,FALSE))</f>
        <v>976</v>
      </c>
      <c r="C48" s="13"/>
      <c r="D48" s="13"/>
      <c r="E48" s="12" t="str">
        <f t="shared" si="0"/>
        <v>N/A</v>
      </c>
      <c r="F48" s="17" t="str">
        <f t="shared" si="1"/>
        <v xml:space="preserve"> </v>
      </c>
      <c r="G48" s="13"/>
      <c r="H48" s="13"/>
      <c r="I48" s="77"/>
      <c r="J48" s="78"/>
    </row>
    <row r="49" spans="2:10" x14ac:dyDescent="0.25">
      <c r="B49" s="32">
        <f>DATE(YEAR(B48)+VLOOKUP($C$5,Frequency!$A$1:$D$3,4,FALSE),MONTH(B48)+VLOOKUP($C$5,Frequency!$A$1:$D$3,3,FALSE),DAY(B48)+VLOOKUP($C$5,Frequency!$A$1:$D$3,2,FALSE))</f>
        <v>1006</v>
      </c>
      <c r="C49" s="13"/>
      <c r="D49" s="13"/>
      <c r="E49" s="12" t="str">
        <f t="shared" si="0"/>
        <v>N/A</v>
      </c>
      <c r="F49" s="17" t="str">
        <f t="shared" si="1"/>
        <v xml:space="preserve"> </v>
      </c>
      <c r="G49" s="13"/>
      <c r="H49" s="13"/>
      <c r="I49" s="77" t="e">
        <f t="shared" ref="I49" si="21">SUM(C49:C51)/SUM(D49:D51)</f>
        <v>#DIV/0!</v>
      </c>
      <c r="J49" s="78" t="str">
        <f t="shared" ref="J49" si="22">YEAR(B49)&amp; " Q" &amp; INT(MONTH(B49)/4)+1</f>
        <v>1902 Q3</v>
      </c>
    </row>
    <row r="50" spans="2:10" x14ac:dyDescent="0.25">
      <c r="B50" s="32">
        <f>DATE(YEAR(B49)+VLOOKUP($C$5,Frequency!$A$1:$D$3,4,FALSE),MONTH(B49)+VLOOKUP($C$5,Frequency!$A$1:$D$3,3,FALSE),DAY(B49)+VLOOKUP($C$5,Frequency!$A$1:$D$3,2,FALSE))</f>
        <v>1037</v>
      </c>
      <c r="C50" s="13"/>
      <c r="D50" s="13"/>
      <c r="E50" s="12" t="str">
        <f t="shared" si="0"/>
        <v>N/A</v>
      </c>
      <c r="F50" s="17" t="str">
        <f t="shared" si="1"/>
        <v xml:space="preserve"> </v>
      </c>
      <c r="G50" s="13"/>
      <c r="H50" s="13"/>
      <c r="I50" s="77"/>
      <c r="J50" s="78"/>
    </row>
    <row r="51" spans="2:10" x14ac:dyDescent="0.25">
      <c r="B51" s="32">
        <f>DATE(YEAR(B50)+VLOOKUP($C$5,Frequency!$A$1:$D$3,4,FALSE),MONTH(B50)+VLOOKUP($C$5,Frequency!$A$1:$D$3,3,FALSE),DAY(B50)+VLOOKUP($C$5,Frequency!$A$1:$D$3,2,FALSE))</f>
        <v>1067</v>
      </c>
      <c r="C51" s="13"/>
      <c r="D51" s="13"/>
      <c r="E51" s="12" t="str">
        <f t="shared" si="0"/>
        <v>N/A</v>
      </c>
      <c r="F51" s="17" t="str">
        <f t="shared" si="1"/>
        <v xml:space="preserve"> </v>
      </c>
      <c r="G51" s="13"/>
      <c r="H51" s="13"/>
      <c r="I51" s="77"/>
      <c r="J51" s="78"/>
    </row>
  </sheetData>
  <mergeCells count="34">
    <mergeCell ref="I19:I21"/>
    <mergeCell ref="J19:J21"/>
    <mergeCell ref="B2:D2"/>
    <mergeCell ref="F2:H7"/>
    <mergeCell ref="C3:D3"/>
    <mergeCell ref="C4:D4"/>
    <mergeCell ref="C5:D5"/>
    <mergeCell ref="C6:D6"/>
    <mergeCell ref="C7:D7"/>
    <mergeCell ref="B8:B12"/>
    <mergeCell ref="C8:D12"/>
    <mergeCell ref="B14:H14"/>
    <mergeCell ref="I16:I18"/>
    <mergeCell ref="J16:J18"/>
    <mergeCell ref="I22:I24"/>
    <mergeCell ref="J22:J24"/>
    <mergeCell ref="I25:I27"/>
    <mergeCell ref="J25:J27"/>
    <mergeCell ref="I28:I30"/>
    <mergeCell ref="J28:J30"/>
    <mergeCell ref="I31:I33"/>
    <mergeCell ref="J31:J33"/>
    <mergeCell ref="I34:I36"/>
    <mergeCell ref="J34:J36"/>
    <mergeCell ref="I37:I39"/>
    <mergeCell ref="J37:J39"/>
    <mergeCell ref="I49:I51"/>
    <mergeCell ref="J49:J51"/>
    <mergeCell ref="I40:I42"/>
    <mergeCell ref="J40:J42"/>
    <mergeCell ref="I43:I45"/>
    <mergeCell ref="J43:J45"/>
    <mergeCell ref="I46:I48"/>
    <mergeCell ref="J46:J4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85623"/>
  </sheetPr>
  <dimension ref="B1:J51"/>
  <sheetViews>
    <sheetView workbookViewId="0">
      <selection activeCell="E8" sqref="E8"/>
    </sheetView>
  </sheetViews>
  <sheetFormatPr defaultRowHeight="15" x14ac:dyDescent="0.25"/>
  <cols>
    <col min="1" max="1" width="1.85546875" customWidth="1"/>
    <col min="2" max="2" width="26.5703125" customWidth="1"/>
    <col min="3" max="3" width="15" customWidth="1"/>
    <col min="4" max="4" width="14.85546875"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10" ht="15.75" thickBot="1" x14ac:dyDescent="0.3"/>
    <row r="2" spans="2:10" ht="15.75" customHeight="1" x14ac:dyDescent="0.25">
      <c r="B2" s="89" t="s">
        <v>14</v>
      </c>
      <c r="C2" s="89"/>
      <c r="D2" s="89"/>
      <c r="F2" s="90" t="s">
        <v>33</v>
      </c>
      <c r="G2" s="91"/>
      <c r="H2" s="92"/>
    </row>
    <row r="3" spans="2:10" x14ac:dyDescent="0.25">
      <c r="B3" s="1" t="s">
        <v>8</v>
      </c>
      <c r="C3" s="99">
        <f>Instructions!$C$9</f>
        <v>0</v>
      </c>
      <c r="D3" s="99"/>
      <c r="F3" s="93"/>
      <c r="G3" s="94"/>
      <c r="H3" s="95"/>
    </row>
    <row r="4" spans="2:10" ht="45.75" customHeight="1" x14ac:dyDescent="0.25">
      <c r="B4" s="20" t="s">
        <v>9</v>
      </c>
      <c r="C4" s="100" t="s">
        <v>128</v>
      </c>
      <c r="D4" s="100"/>
      <c r="F4" s="93"/>
      <c r="G4" s="94"/>
      <c r="H4" s="95"/>
    </row>
    <row r="5" spans="2:10" x14ac:dyDescent="0.25">
      <c r="B5" s="1" t="s">
        <v>3</v>
      </c>
      <c r="C5" s="99" t="s">
        <v>4</v>
      </c>
      <c r="D5" s="99"/>
      <c r="F5" s="93"/>
      <c r="G5" s="94"/>
      <c r="H5" s="95"/>
    </row>
    <row r="6" spans="2:10" x14ac:dyDescent="0.25">
      <c r="B6" s="1" t="s">
        <v>6</v>
      </c>
      <c r="C6" s="101"/>
      <c r="D6" s="101"/>
      <c r="F6" s="93"/>
      <c r="G6" s="94"/>
      <c r="H6" s="95"/>
    </row>
    <row r="7" spans="2:10" ht="15.75" thickBot="1" x14ac:dyDescent="0.3">
      <c r="B7" s="1" t="s">
        <v>10</v>
      </c>
      <c r="C7" s="99"/>
      <c r="D7" s="99"/>
      <c r="F7" s="96"/>
      <c r="G7" s="97"/>
      <c r="H7" s="98"/>
    </row>
    <row r="8" spans="2:10" x14ac:dyDescent="0.25">
      <c r="B8" s="79" t="s">
        <v>44</v>
      </c>
      <c r="C8" s="82" t="s">
        <v>130</v>
      </c>
      <c r="D8" s="83"/>
      <c r="F8" s="18"/>
      <c r="G8" s="18"/>
      <c r="H8" s="18"/>
    </row>
    <row r="9" spans="2:10" x14ac:dyDescent="0.25">
      <c r="B9" s="80"/>
      <c r="C9" s="84"/>
      <c r="D9" s="85"/>
      <c r="F9" s="18"/>
      <c r="G9" s="18"/>
      <c r="H9" s="18"/>
    </row>
    <row r="10" spans="2:10" x14ac:dyDescent="0.25">
      <c r="B10" s="80"/>
      <c r="C10" s="84"/>
      <c r="D10" s="85"/>
      <c r="F10" s="18"/>
      <c r="G10" s="18"/>
      <c r="H10" s="18"/>
    </row>
    <row r="11" spans="2:10" x14ac:dyDescent="0.25">
      <c r="B11" s="80"/>
      <c r="C11" s="84"/>
      <c r="D11" s="85"/>
      <c r="F11" s="18"/>
      <c r="G11" s="18"/>
      <c r="H11" s="18"/>
    </row>
    <row r="12" spans="2:10" x14ac:dyDescent="0.25">
      <c r="B12" s="81"/>
      <c r="C12" s="86"/>
      <c r="D12" s="87"/>
      <c r="F12" s="18"/>
      <c r="G12" s="18"/>
      <c r="H12" s="18"/>
    </row>
    <row r="14" spans="2:10" ht="15.75" x14ac:dyDescent="0.25">
      <c r="B14" s="88" t="str">
        <f>C5&amp;" Measure Summary Trends for "&amp;C4&amp;" ("&amp;C3&amp;")"</f>
        <v>Monthly Measure Summary Trends for ED-2: Admit Decision Time to
ED Departure Time for
Admitted Patients (0)</v>
      </c>
      <c r="C14" s="88"/>
      <c r="D14" s="88"/>
      <c r="E14" s="88"/>
      <c r="F14" s="88"/>
      <c r="G14" s="88"/>
      <c r="H14" s="88"/>
    </row>
    <row r="15" spans="2:10" ht="45" x14ac:dyDescent="0.25">
      <c r="B15" s="4" t="str">
        <f>C5&amp;" Encounters for "&amp;LEFT(C5,LEN(C5)-2)&amp;" Starting:"</f>
        <v>Monthly Encounters for Month Starting:</v>
      </c>
      <c r="C15" s="5" t="s">
        <v>39</v>
      </c>
      <c r="D15" s="4" t="s">
        <v>40</v>
      </c>
      <c r="E15" s="5" t="s">
        <v>39</v>
      </c>
      <c r="F15" s="5" t="s">
        <v>17</v>
      </c>
      <c r="G15" s="5" t="s">
        <v>2</v>
      </c>
      <c r="H15" s="4" t="s">
        <v>18</v>
      </c>
      <c r="I15" s="2" t="s">
        <v>16</v>
      </c>
      <c r="J15" s="3" t="s">
        <v>15</v>
      </c>
    </row>
    <row r="16" spans="2:10" x14ac:dyDescent="0.25">
      <c r="B16" s="32">
        <f>C6</f>
        <v>0</v>
      </c>
      <c r="C16" s="13"/>
      <c r="D16" s="13"/>
      <c r="E16" s="12" t="str">
        <f>IF(D16=0,"N/A",C16)</f>
        <v>N/A</v>
      </c>
      <c r="F16" s="17"/>
      <c r="G16" s="13"/>
      <c r="H16" s="13"/>
      <c r="I16" s="77" t="e">
        <f>SUM(C16:C18)/SUM(D16:D18)</f>
        <v>#DIV/0!</v>
      </c>
      <c r="J16" s="78" t="str">
        <f>YEAR(B16)&amp; " Q" &amp; INT(MONTH(B16)/4)+1</f>
        <v>1900 Q1</v>
      </c>
    </row>
    <row r="17" spans="2:10" x14ac:dyDescent="0.25">
      <c r="B17" s="32">
        <f>DATE(YEAR(B16)+VLOOKUP($C$5,Frequency!$A$1:$D$3,4,FALSE),MONTH(B16)+VLOOKUP($C$5,Frequency!$A$1:$D$3,3,FALSE),DAY(B16)+VLOOKUP($C$5,Frequency!$A$1:$D$3,2,FALSE))</f>
        <v>31</v>
      </c>
      <c r="C17" s="13"/>
      <c r="D17" s="13"/>
      <c r="E17" s="12" t="str">
        <f t="shared" ref="E17:E51" si="0">IF(D17=0,"N/A",C17)</f>
        <v>N/A</v>
      </c>
      <c r="F17" s="17" t="str">
        <f>IF(ISBLANK($F$16)," ",$F$16)</f>
        <v xml:space="preserve"> </v>
      </c>
      <c r="G17" s="13"/>
      <c r="H17" s="13"/>
      <c r="I17" s="77"/>
      <c r="J17" s="78"/>
    </row>
    <row r="18" spans="2:10" x14ac:dyDescent="0.25">
      <c r="B18" s="32">
        <f>DATE(YEAR(B17)+VLOOKUP($C$5,Frequency!$A$1:$D$3,4,FALSE),MONTH(B17)+VLOOKUP($C$5,Frequency!$A$1:$D$3,3,FALSE),DAY(B17)+VLOOKUP($C$5,Frequency!$A$1:$D$3,2,FALSE))</f>
        <v>62</v>
      </c>
      <c r="C18" s="13"/>
      <c r="D18" s="13"/>
      <c r="E18" s="12" t="str">
        <f t="shared" si="0"/>
        <v>N/A</v>
      </c>
      <c r="F18" s="17" t="str">
        <f t="shared" ref="F18:F51" si="1">IF(ISBLANK($F$16)," ",$F$16)</f>
        <v xml:space="preserve"> </v>
      </c>
      <c r="G18" s="13"/>
      <c r="H18" s="13"/>
      <c r="I18" s="77"/>
      <c r="J18" s="78"/>
    </row>
    <row r="19" spans="2:10" x14ac:dyDescent="0.25">
      <c r="B19" s="32">
        <f>DATE(YEAR(B18)+VLOOKUP($C$5,Frequency!$A$1:$D$3,4,FALSE),MONTH(B18)+VLOOKUP($C$5,Frequency!$A$1:$D$3,3,FALSE),DAY(B18)+VLOOKUP($C$5,Frequency!$A$1:$D$3,2,FALSE))</f>
        <v>93</v>
      </c>
      <c r="C19" s="13"/>
      <c r="D19" s="13"/>
      <c r="E19" s="12" t="str">
        <f t="shared" si="0"/>
        <v>N/A</v>
      </c>
      <c r="F19" s="17" t="str">
        <f t="shared" si="1"/>
        <v xml:space="preserve"> </v>
      </c>
      <c r="G19" s="13"/>
      <c r="H19" s="13"/>
      <c r="I19" s="77" t="e">
        <f>SUM(C19:C21)/SUM(D19:D21)</f>
        <v>#DIV/0!</v>
      </c>
      <c r="J19" s="78" t="str">
        <f t="shared" ref="J19" si="2">YEAR(B19)&amp; " Q" &amp; INT(MONTH(B19)/4)+1</f>
        <v>1900 Q2</v>
      </c>
    </row>
    <row r="20" spans="2:10" x14ac:dyDescent="0.25">
      <c r="B20" s="32">
        <f>DATE(YEAR(B19)+VLOOKUP($C$5,Frequency!$A$1:$D$3,4,FALSE),MONTH(B19)+VLOOKUP($C$5,Frequency!$A$1:$D$3,3,FALSE),DAY(B19)+VLOOKUP($C$5,Frequency!$A$1:$D$3,2,FALSE))</f>
        <v>123</v>
      </c>
      <c r="C20" s="13"/>
      <c r="D20" s="13"/>
      <c r="E20" s="12" t="str">
        <f t="shared" si="0"/>
        <v>N/A</v>
      </c>
      <c r="F20" s="17" t="str">
        <f t="shared" si="1"/>
        <v xml:space="preserve"> </v>
      </c>
      <c r="G20" s="13"/>
      <c r="H20" s="13"/>
      <c r="I20" s="77"/>
      <c r="J20" s="78"/>
    </row>
    <row r="21" spans="2:10" x14ac:dyDescent="0.25">
      <c r="B21" s="32">
        <f>DATE(YEAR(B20)+VLOOKUP($C$5,Frequency!$A$1:$D$3,4,FALSE),MONTH(B20)+VLOOKUP($C$5,Frequency!$A$1:$D$3,3,FALSE),DAY(B20)+VLOOKUP($C$5,Frequency!$A$1:$D$3,2,FALSE))</f>
        <v>154</v>
      </c>
      <c r="C21" s="13"/>
      <c r="D21" s="13"/>
      <c r="E21" s="12" t="str">
        <f t="shared" si="0"/>
        <v>N/A</v>
      </c>
      <c r="F21" s="17" t="str">
        <f t="shared" si="1"/>
        <v xml:space="preserve"> </v>
      </c>
      <c r="G21" s="13"/>
      <c r="H21" s="13"/>
      <c r="I21" s="77"/>
      <c r="J21" s="78"/>
    </row>
    <row r="22" spans="2:10" x14ac:dyDescent="0.25">
      <c r="B22" s="32">
        <f>DATE(YEAR(B21)+VLOOKUP($C$5,Frequency!$A$1:$D$3,4,FALSE),MONTH(B21)+VLOOKUP($C$5,Frequency!$A$1:$D$3,3,FALSE),DAY(B21)+VLOOKUP($C$5,Frequency!$A$1:$D$3,2,FALSE))</f>
        <v>184</v>
      </c>
      <c r="C22" s="13"/>
      <c r="D22" s="13"/>
      <c r="E22" s="12" t="str">
        <f t="shared" si="0"/>
        <v>N/A</v>
      </c>
      <c r="F22" s="17" t="str">
        <f t="shared" si="1"/>
        <v xml:space="preserve"> </v>
      </c>
      <c r="G22" s="13"/>
      <c r="H22" s="13"/>
      <c r="I22" s="77" t="e">
        <f t="shared" ref="I22" si="3">SUM(C22:C24)/SUM(D22:D24)</f>
        <v>#DIV/0!</v>
      </c>
      <c r="J22" s="78" t="str">
        <f t="shared" ref="J22" si="4">YEAR(B22)&amp; " Q" &amp; INT(MONTH(B22)/4)+1</f>
        <v>1900 Q2</v>
      </c>
    </row>
    <row r="23" spans="2:10" x14ac:dyDescent="0.25">
      <c r="B23" s="32">
        <f>DATE(YEAR(B22)+VLOOKUP($C$5,Frequency!$A$1:$D$3,4,FALSE),MONTH(B22)+VLOOKUP($C$5,Frequency!$A$1:$D$3,3,FALSE),DAY(B22)+VLOOKUP($C$5,Frequency!$A$1:$D$3,2,FALSE))</f>
        <v>215</v>
      </c>
      <c r="C23" s="13"/>
      <c r="D23" s="13"/>
      <c r="E23" s="12" t="str">
        <f t="shared" si="0"/>
        <v>N/A</v>
      </c>
      <c r="F23" s="17" t="str">
        <f t="shared" si="1"/>
        <v xml:space="preserve"> </v>
      </c>
      <c r="G23" s="13"/>
      <c r="H23" s="13"/>
      <c r="I23" s="77"/>
      <c r="J23" s="78"/>
    </row>
    <row r="24" spans="2:10" x14ac:dyDescent="0.25">
      <c r="B24" s="32">
        <f>DATE(YEAR(B23)+VLOOKUP($C$5,Frequency!$A$1:$D$3,4,FALSE),MONTH(B23)+VLOOKUP($C$5,Frequency!$A$1:$D$3,3,FALSE),DAY(B23)+VLOOKUP($C$5,Frequency!$A$1:$D$3,2,FALSE))</f>
        <v>246</v>
      </c>
      <c r="C24" s="13"/>
      <c r="D24" s="13"/>
      <c r="E24" s="12" t="str">
        <f t="shared" si="0"/>
        <v>N/A</v>
      </c>
      <c r="F24" s="17" t="str">
        <f t="shared" si="1"/>
        <v xml:space="preserve"> </v>
      </c>
      <c r="G24" s="13"/>
      <c r="H24" s="13"/>
      <c r="I24" s="77"/>
      <c r="J24" s="78"/>
    </row>
    <row r="25" spans="2:10" x14ac:dyDescent="0.25">
      <c r="B25" s="32">
        <f>DATE(YEAR(B24)+VLOOKUP($C$5,Frequency!$A$1:$D$3,4,FALSE),MONTH(B24)+VLOOKUP($C$5,Frequency!$A$1:$D$3,3,FALSE),DAY(B24)+VLOOKUP($C$5,Frequency!$A$1:$D$3,2,FALSE))</f>
        <v>276</v>
      </c>
      <c r="C25" s="13"/>
      <c r="D25" s="13"/>
      <c r="E25" s="12" t="str">
        <f t="shared" si="0"/>
        <v>N/A</v>
      </c>
      <c r="F25" s="17" t="str">
        <f t="shared" si="1"/>
        <v xml:space="preserve"> </v>
      </c>
      <c r="G25" s="13"/>
      <c r="H25" s="13"/>
      <c r="I25" s="77" t="e">
        <f t="shared" ref="I25" si="5">SUM(C25:C27)/SUM(D25:D27)</f>
        <v>#DIV/0!</v>
      </c>
      <c r="J25" s="78" t="str">
        <f t="shared" ref="J25" si="6">YEAR(B25)&amp; " Q" &amp; INT(MONTH(B25)/4)+1</f>
        <v>1900 Q3</v>
      </c>
    </row>
    <row r="26" spans="2:10" x14ac:dyDescent="0.25">
      <c r="B26" s="32">
        <f>DATE(YEAR(B25)+VLOOKUP($C$5,Frequency!$A$1:$D$3,4,FALSE),MONTH(B25)+VLOOKUP($C$5,Frequency!$A$1:$D$3,3,FALSE),DAY(B25)+VLOOKUP($C$5,Frequency!$A$1:$D$3,2,FALSE))</f>
        <v>307</v>
      </c>
      <c r="C26" s="13"/>
      <c r="D26" s="13"/>
      <c r="E26" s="12" t="str">
        <f t="shared" si="0"/>
        <v>N/A</v>
      </c>
      <c r="F26" s="17" t="str">
        <f t="shared" si="1"/>
        <v xml:space="preserve"> </v>
      </c>
      <c r="G26" s="13"/>
      <c r="H26" s="13"/>
      <c r="I26" s="77"/>
      <c r="J26" s="78"/>
    </row>
    <row r="27" spans="2:10" x14ac:dyDescent="0.25">
      <c r="B27" s="32">
        <f>DATE(YEAR(B26)+VLOOKUP($C$5,Frequency!$A$1:$D$3,4,FALSE),MONTH(B26)+VLOOKUP($C$5,Frequency!$A$1:$D$3,3,FALSE),DAY(B26)+VLOOKUP($C$5,Frequency!$A$1:$D$3,2,FALSE))</f>
        <v>337</v>
      </c>
      <c r="C27" s="13"/>
      <c r="D27" s="13"/>
      <c r="E27" s="12" t="str">
        <f t="shared" si="0"/>
        <v>N/A</v>
      </c>
      <c r="F27" s="17" t="str">
        <f t="shared" si="1"/>
        <v xml:space="preserve"> </v>
      </c>
      <c r="G27" s="13"/>
      <c r="H27" s="13"/>
      <c r="I27" s="77"/>
      <c r="J27" s="78"/>
    </row>
    <row r="28" spans="2:10" x14ac:dyDescent="0.25">
      <c r="B28" s="32">
        <f>DATE(YEAR(B27)+VLOOKUP($C$5,Frequency!$A$1:$D$3,4,FALSE),MONTH(B27)+VLOOKUP($C$5,Frequency!$A$1:$D$3,3,FALSE),DAY(B27)+VLOOKUP($C$5,Frequency!$A$1:$D$3,2,FALSE))</f>
        <v>368</v>
      </c>
      <c r="C28" s="13"/>
      <c r="D28" s="13"/>
      <c r="E28" s="12" t="str">
        <f t="shared" si="0"/>
        <v>N/A</v>
      </c>
      <c r="F28" s="17" t="str">
        <f t="shared" si="1"/>
        <v xml:space="preserve"> </v>
      </c>
      <c r="G28" s="13"/>
      <c r="H28" s="13"/>
      <c r="I28" s="77" t="e">
        <f t="shared" ref="I28" si="7">SUM(C28:C30)/SUM(D28:D30)</f>
        <v>#DIV/0!</v>
      </c>
      <c r="J28" s="78" t="str">
        <f t="shared" ref="J28" si="8">YEAR(B28)&amp; " Q" &amp; INT(MONTH(B28)/4)+1</f>
        <v>1901 Q1</v>
      </c>
    </row>
    <row r="29" spans="2:10" x14ac:dyDescent="0.25">
      <c r="B29" s="32">
        <f>DATE(YEAR(B28)+VLOOKUP($C$5,Frequency!$A$1:$D$3,4,FALSE),MONTH(B28)+VLOOKUP($C$5,Frequency!$A$1:$D$3,3,FALSE),DAY(B28)+VLOOKUP($C$5,Frequency!$A$1:$D$3,2,FALSE))</f>
        <v>399</v>
      </c>
      <c r="C29" s="13"/>
      <c r="D29" s="13"/>
      <c r="E29" s="12" t="str">
        <f t="shared" si="0"/>
        <v>N/A</v>
      </c>
      <c r="F29" s="17" t="str">
        <f t="shared" si="1"/>
        <v xml:space="preserve"> </v>
      </c>
      <c r="G29" s="13"/>
      <c r="H29" s="13"/>
      <c r="I29" s="77"/>
      <c r="J29" s="78"/>
    </row>
    <row r="30" spans="2:10" x14ac:dyDescent="0.25">
      <c r="B30" s="32">
        <f>DATE(YEAR(B29)+VLOOKUP($C$5,Frequency!$A$1:$D$3,4,FALSE),MONTH(B29)+VLOOKUP($C$5,Frequency!$A$1:$D$3,3,FALSE),DAY(B29)+VLOOKUP($C$5,Frequency!$A$1:$D$3,2,FALSE))</f>
        <v>427</v>
      </c>
      <c r="C30" s="13"/>
      <c r="D30" s="13"/>
      <c r="E30" s="12" t="str">
        <f t="shared" si="0"/>
        <v>N/A</v>
      </c>
      <c r="F30" s="17" t="str">
        <f t="shared" si="1"/>
        <v xml:space="preserve"> </v>
      </c>
      <c r="G30" s="13"/>
      <c r="H30" s="13"/>
      <c r="I30" s="77"/>
      <c r="J30" s="78"/>
    </row>
    <row r="31" spans="2:10" x14ac:dyDescent="0.25">
      <c r="B31" s="32">
        <f>DATE(YEAR(B30)+VLOOKUP($C$5,Frequency!$A$1:$D$3,4,FALSE),MONTH(B30)+VLOOKUP($C$5,Frequency!$A$1:$D$3,3,FALSE),DAY(B30)+VLOOKUP($C$5,Frequency!$A$1:$D$3,2,FALSE))</f>
        <v>458</v>
      </c>
      <c r="C31" s="13"/>
      <c r="D31" s="13"/>
      <c r="E31" s="12" t="str">
        <f t="shared" si="0"/>
        <v>N/A</v>
      </c>
      <c r="F31" s="17" t="str">
        <f t="shared" si="1"/>
        <v xml:space="preserve"> </v>
      </c>
      <c r="G31" s="13"/>
      <c r="H31" s="13"/>
      <c r="I31" s="77" t="e">
        <f t="shared" ref="I31" si="9">SUM(C31:C33)/SUM(D31:D33)</f>
        <v>#DIV/0!</v>
      </c>
      <c r="J31" s="78" t="str">
        <f t="shared" ref="J31" si="10">YEAR(B31)&amp; " Q" &amp; INT(MONTH(B31)/4)+1</f>
        <v>1901 Q2</v>
      </c>
    </row>
    <row r="32" spans="2:10" x14ac:dyDescent="0.25">
      <c r="B32" s="32">
        <f>DATE(YEAR(B31)+VLOOKUP($C$5,Frequency!$A$1:$D$3,4,FALSE),MONTH(B31)+VLOOKUP($C$5,Frequency!$A$1:$D$3,3,FALSE),DAY(B31)+VLOOKUP($C$5,Frequency!$A$1:$D$3,2,FALSE))</f>
        <v>488</v>
      </c>
      <c r="C32" s="13"/>
      <c r="D32" s="13"/>
      <c r="E32" s="12" t="str">
        <f t="shared" si="0"/>
        <v>N/A</v>
      </c>
      <c r="F32" s="17" t="str">
        <f t="shared" si="1"/>
        <v xml:space="preserve"> </v>
      </c>
      <c r="G32" s="13"/>
      <c r="H32" s="13"/>
      <c r="I32" s="77"/>
      <c r="J32" s="78"/>
    </row>
    <row r="33" spans="2:10" x14ac:dyDescent="0.25">
      <c r="B33" s="32">
        <f>DATE(YEAR(B32)+VLOOKUP($C$5,Frequency!$A$1:$D$3,4,FALSE),MONTH(B32)+VLOOKUP($C$5,Frequency!$A$1:$D$3,3,FALSE),DAY(B32)+VLOOKUP($C$5,Frequency!$A$1:$D$3,2,FALSE))</f>
        <v>519</v>
      </c>
      <c r="C33" s="13"/>
      <c r="D33" s="13"/>
      <c r="E33" s="12" t="str">
        <f t="shared" si="0"/>
        <v>N/A</v>
      </c>
      <c r="F33" s="17" t="str">
        <f t="shared" si="1"/>
        <v xml:space="preserve"> </v>
      </c>
      <c r="G33" s="13"/>
      <c r="H33" s="13"/>
      <c r="I33" s="77"/>
      <c r="J33" s="78"/>
    </row>
    <row r="34" spans="2:10" x14ac:dyDescent="0.25">
      <c r="B34" s="32">
        <f>DATE(YEAR(B33)+VLOOKUP($C$5,Frequency!$A$1:$D$3,4,FALSE),MONTH(B33)+VLOOKUP($C$5,Frequency!$A$1:$D$3,3,FALSE),DAY(B33)+VLOOKUP($C$5,Frequency!$A$1:$D$3,2,FALSE))</f>
        <v>549</v>
      </c>
      <c r="C34" s="13"/>
      <c r="D34" s="13"/>
      <c r="E34" s="12" t="str">
        <f t="shared" si="0"/>
        <v>N/A</v>
      </c>
      <c r="F34" s="17" t="str">
        <f t="shared" si="1"/>
        <v xml:space="preserve"> </v>
      </c>
      <c r="G34" s="13"/>
      <c r="H34" s="13"/>
      <c r="I34" s="77" t="e">
        <f t="shared" ref="I34" si="11">SUM(C34:C36)/SUM(D34:D36)</f>
        <v>#DIV/0!</v>
      </c>
      <c r="J34" s="78" t="str">
        <f t="shared" ref="J34" si="12">YEAR(B34)&amp; " Q" &amp; INT(MONTH(B34)/4)+1</f>
        <v>1901 Q2</v>
      </c>
    </row>
    <row r="35" spans="2:10" x14ac:dyDescent="0.25">
      <c r="B35" s="32">
        <f>DATE(YEAR(B34)+VLOOKUP($C$5,Frequency!$A$1:$D$3,4,FALSE),MONTH(B34)+VLOOKUP($C$5,Frequency!$A$1:$D$3,3,FALSE),DAY(B34)+VLOOKUP($C$5,Frequency!$A$1:$D$3,2,FALSE))</f>
        <v>580</v>
      </c>
      <c r="C35" s="13"/>
      <c r="D35" s="13"/>
      <c r="E35" s="12" t="str">
        <f t="shared" si="0"/>
        <v>N/A</v>
      </c>
      <c r="F35" s="17" t="str">
        <f t="shared" si="1"/>
        <v xml:space="preserve"> </v>
      </c>
      <c r="G35" s="13"/>
      <c r="H35" s="13"/>
      <c r="I35" s="77"/>
      <c r="J35" s="78"/>
    </row>
    <row r="36" spans="2:10" x14ac:dyDescent="0.25">
      <c r="B36" s="32">
        <f>DATE(YEAR(B35)+VLOOKUP($C$5,Frequency!$A$1:$D$3,4,FALSE),MONTH(B35)+VLOOKUP($C$5,Frequency!$A$1:$D$3,3,FALSE),DAY(B35)+VLOOKUP($C$5,Frequency!$A$1:$D$3,2,FALSE))</f>
        <v>611</v>
      </c>
      <c r="C36" s="13"/>
      <c r="D36" s="13"/>
      <c r="E36" s="12" t="str">
        <f t="shared" si="0"/>
        <v>N/A</v>
      </c>
      <c r="F36" s="17" t="str">
        <f t="shared" si="1"/>
        <v xml:space="preserve"> </v>
      </c>
      <c r="G36" s="13"/>
      <c r="H36" s="13"/>
      <c r="I36" s="77"/>
      <c r="J36" s="78"/>
    </row>
    <row r="37" spans="2:10" x14ac:dyDescent="0.25">
      <c r="B37" s="32">
        <f>DATE(YEAR(B36)+VLOOKUP($C$5,Frequency!$A$1:$D$3,4,FALSE),MONTH(B36)+VLOOKUP($C$5,Frequency!$A$1:$D$3,3,FALSE),DAY(B36)+VLOOKUP($C$5,Frequency!$A$1:$D$3,2,FALSE))</f>
        <v>641</v>
      </c>
      <c r="C37" s="13"/>
      <c r="D37" s="13"/>
      <c r="E37" s="12" t="str">
        <f t="shared" si="0"/>
        <v>N/A</v>
      </c>
      <c r="F37" s="17" t="str">
        <f t="shared" si="1"/>
        <v xml:space="preserve"> </v>
      </c>
      <c r="G37" s="13"/>
      <c r="H37" s="13"/>
      <c r="I37" s="77" t="e">
        <f t="shared" ref="I37" si="13">SUM(C37:C39)/SUM(D37:D39)</f>
        <v>#DIV/0!</v>
      </c>
      <c r="J37" s="78" t="str">
        <f t="shared" ref="J37" si="14">YEAR(B37)&amp; " Q" &amp; INT(MONTH(B37)/4)+1</f>
        <v>1901 Q3</v>
      </c>
    </row>
    <row r="38" spans="2:10" x14ac:dyDescent="0.25">
      <c r="B38" s="32">
        <f>DATE(YEAR(B37)+VLOOKUP($C$5,Frequency!$A$1:$D$3,4,FALSE),MONTH(B37)+VLOOKUP($C$5,Frequency!$A$1:$D$3,3,FALSE),DAY(B37)+VLOOKUP($C$5,Frequency!$A$1:$D$3,2,FALSE))</f>
        <v>672</v>
      </c>
      <c r="C38" s="13"/>
      <c r="D38" s="13"/>
      <c r="E38" s="12" t="str">
        <f t="shared" si="0"/>
        <v>N/A</v>
      </c>
      <c r="F38" s="17" t="str">
        <f t="shared" si="1"/>
        <v xml:space="preserve"> </v>
      </c>
      <c r="G38" s="13"/>
      <c r="H38" s="13"/>
      <c r="I38" s="77"/>
      <c r="J38" s="78"/>
    </row>
    <row r="39" spans="2:10" x14ac:dyDescent="0.25">
      <c r="B39" s="32">
        <f>DATE(YEAR(B38)+VLOOKUP($C$5,Frequency!$A$1:$D$3,4,FALSE),MONTH(B38)+VLOOKUP($C$5,Frequency!$A$1:$D$3,3,FALSE),DAY(B38)+VLOOKUP($C$5,Frequency!$A$1:$D$3,2,FALSE))</f>
        <v>702</v>
      </c>
      <c r="C39" s="13"/>
      <c r="D39" s="13"/>
      <c r="E39" s="12" t="str">
        <f t="shared" si="0"/>
        <v>N/A</v>
      </c>
      <c r="F39" s="17" t="str">
        <f t="shared" si="1"/>
        <v xml:space="preserve"> </v>
      </c>
      <c r="G39" s="13"/>
      <c r="H39" s="13"/>
      <c r="I39" s="77"/>
      <c r="J39" s="78"/>
    </row>
    <row r="40" spans="2:10" x14ac:dyDescent="0.25">
      <c r="B40" s="32">
        <f>DATE(YEAR(B39)+VLOOKUP($C$5,Frequency!$A$1:$D$3,4,FALSE),MONTH(B39)+VLOOKUP($C$5,Frequency!$A$1:$D$3,3,FALSE),DAY(B39)+VLOOKUP($C$5,Frequency!$A$1:$D$3,2,FALSE))</f>
        <v>733</v>
      </c>
      <c r="C40" s="13"/>
      <c r="D40" s="13"/>
      <c r="E40" s="12" t="str">
        <f t="shared" si="0"/>
        <v>N/A</v>
      </c>
      <c r="F40" s="17" t="str">
        <f t="shared" si="1"/>
        <v xml:space="preserve"> </v>
      </c>
      <c r="G40" s="13"/>
      <c r="H40" s="13"/>
      <c r="I40" s="77" t="e">
        <f t="shared" ref="I40" si="15">SUM(C40:C42)/SUM(D40:D42)</f>
        <v>#DIV/0!</v>
      </c>
      <c r="J40" s="78" t="str">
        <f t="shared" ref="J40" si="16">YEAR(B40)&amp; " Q" &amp; INT(MONTH(B40)/4)+1</f>
        <v>1902 Q1</v>
      </c>
    </row>
    <row r="41" spans="2:10" x14ac:dyDescent="0.25">
      <c r="B41" s="32">
        <f>DATE(YEAR(B40)+VLOOKUP($C$5,Frequency!$A$1:$D$3,4,FALSE),MONTH(B40)+VLOOKUP($C$5,Frequency!$A$1:$D$3,3,FALSE),DAY(B40)+VLOOKUP($C$5,Frequency!$A$1:$D$3,2,FALSE))</f>
        <v>764</v>
      </c>
      <c r="C41" s="13"/>
      <c r="D41" s="13"/>
      <c r="E41" s="12" t="str">
        <f t="shared" si="0"/>
        <v>N/A</v>
      </c>
      <c r="F41" s="17" t="str">
        <f t="shared" si="1"/>
        <v xml:space="preserve"> </v>
      </c>
      <c r="G41" s="13"/>
      <c r="H41" s="13"/>
      <c r="I41" s="77"/>
      <c r="J41" s="78"/>
    </row>
    <row r="42" spans="2:10" x14ac:dyDescent="0.25">
      <c r="B42" s="32">
        <f>DATE(YEAR(B41)+VLOOKUP($C$5,Frequency!$A$1:$D$3,4,FALSE),MONTH(B41)+VLOOKUP($C$5,Frequency!$A$1:$D$3,3,FALSE),DAY(B41)+VLOOKUP($C$5,Frequency!$A$1:$D$3,2,FALSE))</f>
        <v>792</v>
      </c>
      <c r="C42" s="13"/>
      <c r="D42" s="13"/>
      <c r="E42" s="12" t="str">
        <f t="shared" si="0"/>
        <v>N/A</v>
      </c>
      <c r="F42" s="17" t="str">
        <f t="shared" si="1"/>
        <v xml:space="preserve"> </v>
      </c>
      <c r="G42" s="13"/>
      <c r="H42" s="13"/>
      <c r="I42" s="77"/>
      <c r="J42" s="78"/>
    </row>
    <row r="43" spans="2:10" x14ac:dyDescent="0.25">
      <c r="B43" s="32">
        <f>DATE(YEAR(B42)+VLOOKUP($C$5,Frequency!$A$1:$D$3,4,FALSE),MONTH(B42)+VLOOKUP($C$5,Frequency!$A$1:$D$3,3,FALSE),DAY(B42)+VLOOKUP($C$5,Frequency!$A$1:$D$3,2,FALSE))</f>
        <v>823</v>
      </c>
      <c r="C43" s="13"/>
      <c r="D43" s="13"/>
      <c r="E43" s="12" t="str">
        <f t="shared" si="0"/>
        <v>N/A</v>
      </c>
      <c r="F43" s="17" t="str">
        <f t="shared" si="1"/>
        <v xml:space="preserve"> </v>
      </c>
      <c r="G43" s="13"/>
      <c r="H43" s="13"/>
      <c r="I43" s="77" t="e">
        <f t="shared" ref="I43" si="17">SUM(C43:C45)/SUM(D43:D45)</f>
        <v>#DIV/0!</v>
      </c>
      <c r="J43" s="78" t="str">
        <f t="shared" ref="J43" si="18">YEAR(B43)&amp; " Q" &amp; INT(MONTH(B43)/4)+1</f>
        <v>1902 Q2</v>
      </c>
    </row>
    <row r="44" spans="2:10" x14ac:dyDescent="0.25">
      <c r="B44" s="32">
        <f>DATE(YEAR(B43)+VLOOKUP($C$5,Frequency!$A$1:$D$3,4,FALSE),MONTH(B43)+VLOOKUP($C$5,Frequency!$A$1:$D$3,3,FALSE),DAY(B43)+VLOOKUP($C$5,Frequency!$A$1:$D$3,2,FALSE))</f>
        <v>853</v>
      </c>
      <c r="C44" s="13"/>
      <c r="D44" s="13"/>
      <c r="E44" s="12" t="str">
        <f t="shared" si="0"/>
        <v>N/A</v>
      </c>
      <c r="F44" s="17" t="str">
        <f t="shared" si="1"/>
        <v xml:space="preserve"> </v>
      </c>
      <c r="G44" s="13"/>
      <c r="H44" s="13"/>
      <c r="I44" s="77"/>
      <c r="J44" s="78"/>
    </row>
    <row r="45" spans="2:10" x14ac:dyDescent="0.25">
      <c r="B45" s="32">
        <f>DATE(YEAR(B44)+VLOOKUP($C$5,Frequency!$A$1:$D$3,4,FALSE),MONTH(B44)+VLOOKUP($C$5,Frequency!$A$1:$D$3,3,FALSE),DAY(B44)+VLOOKUP($C$5,Frequency!$A$1:$D$3,2,FALSE))</f>
        <v>884</v>
      </c>
      <c r="C45" s="13"/>
      <c r="D45" s="13"/>
      <c r="E45" s="12" t="str">
        <f t="shared" si="0"/>
        <v>N/A</v>
      </c>
      <c r="F45" s="17" t="str">
        <f t="shared" si="1"/>
        <v xml:space="preserve"> </v>
      </c>
      <c r="G45" s="13"/>
      <c r="H45" s="13"/>
      <c r="I45" s="77"/>
      <c r="J45" s="78"/>
    </row>
    <row r="46" spans="2:10" x14ac:dyDescent="0.25">
      <c r="B46" s="32">
        <f>DATE(YEAR(B45)+VLOOKUP($C$5,Frequency!$A$1:$D$3,4,FALSE),MONTH(B45)+VLOOKUP($C$5,Frequency!$A$1:$D$3,3,FALSE),DAY(B45)+VLOOKUP($C$5,Frequency!$A$1:$D$3,2,FALSE))</f>
        <v>914</v>
      </c>
      <c r="C46" s="13"/>
      <c r="D46" s="13"/>
      <c r="E46" s="12" t="str">
        <f t="shared" si="0"/>
        <v>N/A</v>
      </c>
      <c r="F46" s="17" t="str">
        <f t="shared" si="1"/>
        <v xml:space="preserve"> </v>
      </c>
      <c r="G46" s="13"/>
      <c r="H46" s="13"/>
      <c r="I46" s="77" t="e">
        <f t="shared" ref="I46" si="19">SUM(C46:C48)/SUM(D46:D48)</f>
        <v>#DIV/0!</v>
      </c>
      <c r="J46" s="78" t="str">
        <f t="shared" ref="J46" si="20">YEAR(B46)&amp; " Q" &amp; INT(MONTH(B46)/4)+1</f>
        <v>1902 Q2</v>
      </c>
    </row>
    <row r="47" spans="2:10" x14ac:dyDescent="0.25">
      <c r="B47" s="32">
        <f>DATE(YEAR(B46)+VLOOKUP($C$5,Frequency!$A$1:$D$3,4,FALSE),MONTH(B46)+VLOOKUP($C$5,Frequency!$A$1:$D$3,3,FALSE),DAY(B46)+VLOOKUP($C$5,Frequency!$A$1:$D$3,2,FALSE))</f>
        <v>945</v>
      </c>
      <c r="C47" s="13"/>
      <c r="D47" s="13"/>
      <c r="E47" s="12" t="str">
        <f t="shared" si="0"/>
        <v>N/A</v>
      </c>
      <c r="F47" s="17" t="str">
        <f t="shared" si="1"/>
        <v xml:space="preserve"> </v>
      </c>
      <c r="G47" s="13"/>
      <c r="H47" s="13"/>
      <c r="I47" s="77"/>
      <c r="J47" s="78"/>
    </row>
    <row r="48" spans="2:10" x14ac:dyDescent="0.25">
      <c r="B48" s="32">
        <f>DATE(YEAR(B47)+VLOOKUP($C$5,Frequency!$A$1:$D$3,4,FALSE),MONTH(B47)+VLOOKUP($C$5,Frequency!$A$1:$D$3,3,FALSE),DAY(B47)+VLOOKUP($C$5,Frequency!$A$1:$D$3,2,FALSE))</f>
        <v>976</v>
      </c>
      <c r="C48" s="13"/>
      <c r="D48" s="13"/>
      <c r="E48" s="12" t="str">
        <f t="shared" si="0"/>
        <v>N/A</v>
      </c>
      <c r="F48" s="17" t="str">
        <f t="shared" si="1"/>
        <v xml:space="preserve"> </v>
      </c>
      <c r="G48" s="13"/>
      <c r="H48" s="13"/>
      <c r="I48" s="77"/>
      <c r="J48" s="78"/>
    </row>
    <row r="49" spans="2:10" x14ac:dyDescent="0.25">
      <c r="B49" s="32">
        <f>DATE(YEAR(B48)+VLOOKUP($C$5,Frequency!$A$1:$D$3,4,FALSE),MONTH(B48)+VLOOKUP($C$5,Frequency!$A$1:$D$3,3,FALSE),DAY(B48)+VLOOKUP($C$5,Frequency!$A$1:$D$3,2,FALSE))</f>
        <v>1006</v>
      </c>
      <c r="C49" s="13"/>
      <c r="D49" s="13"/>
      <c r="E49" s="12" t="str">
        <f t="shared" si="0"/>
        <v>N/A</v>
      </c>
      <c r="F49" s="17" t="str">
        <f t="shared" si="1"/>
        <v xml:space="preserve"> </v>
      </c>
      <c r="G49" s="13"/>
      <c r="H49" s="13"/>
      <c r="I49" s="77" t="e">
        <f t="shared" ref="I49" si="21">SUM(C49:C51)/SUM(D49:D51)</f>
        <v>#DIV/0!</v>
      </c>
      <c r="J49" s="78" t="str">
        <f t="shared" ref="J49" si="22">YEAR(B49)&amp; " Q" &amp; INT(MONTH(B49)/4)+1</f>
        <v>1902 Q3</v>
      </c>
    </row>
    <row r="50" spans="2:10" x14ac:dyDescent="0.25">
      <c r="B50" s="32">
        <f>DATE(YEAR(B49)+VLOOKUP($C$5,Frequency!$A$1:$D$3,4,FALSE),MONTH(B49)+VLOOKUP($C$5,Frequency!$A$1:$D$3,3,FALSE),DAY(B49)+VLOOKUP($C$5,Frequency!$A$1:$D$3,2,FALSE))</f>
        <v>1037</v>
      </c>
      <c r="C50" s="13"/>
      <c r="D50" s="13"/>
      <c r="E50" s="12" t="str">
        <f t="shared" si="0"/>
        <v>N/A</v>
      </c>
      <c r="F50" s="17" t="str">
        <f t="shared" si="1"/>
        <v xml:space="preserve"> </v>
      </c>
      <c r="G50" s="13"/>
      <c r="H50" s="13"/>
      <c r="I50" s="77"/>
      <c r="J50" s="78"/>
    </row>
    <row r="51" spans="2:10" x14ac:dyDescent="0.25">
      <c r="B51" s="32">
        <f>DATE(YEAR(B50)+VLOOKUP($C$5,Frequency!$A$1:$D$3,4,FALSE),MONTH(B50)+VLOOKUP($C$5,Frequency!$A$1:$D$3,3,FALSE),DAY(B50)+VLOOKUP($C$5,Frequency!$A$1:$D$3,2,FALSE))</f>
        <v>1067</v>
      </c>
      <c r="C51" s="13"/>
      <c r="D51" s="13"/>
      <c r="E51" s="12" t="str">
        <f t="shared" si="0"/>
        <v>N/A</v>
      </c>
      <c r="F51" s="17" t="str">
        <f t="shared" si="1"/>
        <v xml:space="preserve"> </v>
      </c>
      <c r="G51" s="13"/>
      <c r="H51" s="13"/>
      <c r="I51" s="77"/>
      <c r="J51" s="78"/>
    </row>
  </sheetData>
  <mergeCells count="34">
    <mergeCell ref="I19:I21"/>
    <mergeCell ref="J19:J21"/>
    <mergeCell ref="B2:D2"/>
    <mergeCell ref="F2:H7"/>
    <mergeCell ref="C3:D3"/>
    <mergeCell ref="C4:D4"/>
    <mergeCell ref="C5:D5"/>
    <mergeCell ref="C6:D6"/>
    <mergeCell ref="C7:D7"/>
    <mergeCell ref="B8:B12"/>
    <mergeCell ref="C8:D12"/>
    <mergeCell ref="B14:H14"/>
    <mergeCell ref="I16:I18"/>
    <mergeCell ref="J16:J18"/>
    <mergeCell ref="I22:I24"/>
    <mergeCell ref="J22:J24"/>
    <mergeCell ref="I25:I27"/>
    <mergeCell ref="J25:J27"/>
    <mergeCell ref="I28:I30"/>
    <mergeCell ref="J28:J30"/>
    <mergeCell ref="I31:I33"/>
    <mergeCell ref="J31:J33"/>
    <mergeCell ref="I34:I36"/>
    <mergeCell ref="J34:J36"/>
    <mergeCell ref="I37:I39"/>
    <mergeCell ref="J37:J39"/>
    <mergeCell ref="I49:I51"/>
    <mergeCell ref="J49:J51"/>
    <mergeCell ref="I40:I42"/>
    <mergeCell ref="J40:J42"/>
    <mergeCell ref="I43:I45"/>
    <mergeCell ref="J43:J45"/>
    <mergeCell ref="I46:I48"/>
    <mergeCell ref="J46:J4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563C1"/>
  </sheetPr>
  <dimension ref="B1:J51"/>
  <sheetViews>
    <sheetView topLeftCell="A3" workbookViewId="0">
      <selection activeCell="E16" sqref="E16:E51"/>
    </sheetView>
  </sheetViews>
  <sheetFormatPr defaultRowHeight="15" x14ac:dyDescent="0.25"/>
  <cols>
    <col min="1" max="1" width="1.85546875" customWidth="1"/>
    <col min="2" max="2" width="26.5703125" customWidth="1"/>
    <col min="3" max="3" width="15" customWidth="1"/>
    <col min="4" max="4" width="14.85546875"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10" ht="15.75" thickBot="1" x14ac:dyDescent="0.3"/>
    <row r="2" spans="2:10" ht="15.75" customHeight="1" x14ac:dyDescent="0.25">
      <c r="B2" s="89" t="s">
        <v>14</v>
      </c>
      <c r="C2" s="89"/>
      <c r="D2" s="89"/>
      <c r="F2" s="90" t="s">
        <v>33</v>
      </c>
      <c r="G2" s="91"/>
      <c r="H2" s="92"/>
    </row>
    <row r="3" spans="2:10" x14ac:dyDescent="0.25">
      <c r="B3" s="1" t="s">
        <v>8</v>
      </c>
      <c r="C3" s="99">
        <f>Instructions!$C$9</f>
        <v>0</v>
      </c>
      <c r="D3" s="99"/>
      <c r="F3" s="93"/>
      <c r="G3" s="94"/>
      <c r="H3" s="95"/>
    </row>
    <row r="4" spans="2:10" x14ac:dyDescent="0.25">
      <c r="B4" s="1" t="s">
        <v>9</v>
      </c>
      <c r="C4" s="100"/>
      <c r="D4" s="100"/>
      <c r="F4" s="93"/>
      <c r="G4" s="94"/>
      <c r="H4" s="95"/>
    </row>
    <row r="5" spans="2:10" x14ac:dyDescent="0.25">
      <c r="B5" s="1" t="s">
        <v>3</v>
      </c>
      <c r="C5" s="99" t="s">
        <v>4</v>
      </c>
      <c r="D5" s="99"/>
      <c r="F5" s="93"/>
      <c r="G5" s="94"/>
      <c r="H5" s="95"/>
    </row>
    <row r="6" spans="2:10" x14ac:dyDescent="0.25">
      <c r="B6" s="1" t="s">
        <v>6</v>
      </c>
      <c r="C6" s="101"/>
      <c r="D6" s="101"/>
      <c r="F6" s="93"/>
      <c r="G6" s="94"/>
      <c r="H6" s="95"/>
    </row>
    <row r="7" spans="2:10" ht="15.75" thickBot="1" x14ac:dyDescent="0.3">
      <c r="B7" s="1" t="s">
        <v>10</v>
      </c>
      <c r="C7" s="99"/>
      <c r="D7" s="99"/>
      <c r="F7" s="96"/>
      <c r="G7" s="97"/>
      <c r="H7" s="98"/>
    </row>
    <row r="8" spans="2:10" x14ac:dyDescent="0.25">
      <c r="B8" s="79" t="s">
        <v>44</v>
      </c>
      <c r="C8" s="82"/>
      <c r="D8" s="83"/>
      <c r="F8" s="18"/>
      <c r="G8" s="18"/>
      <c r="H8" s="18"/>
    </row>
    <row r="9" spans="2:10" x14ac:dyDescent="0.25">
      <c r="B9" s="80"/>
      <c r="C9" s="84"/>
      <c r="D9" s="85"/>
      <c r="F9" s="18"/>
      <c r="G9" s="18"/>
      <c r="H9" s="18"/>
    </row>
    <row r="10" spans="2:10" x14ac:dyDescent="0.25">
      <c r="B10" s="80"/>
      <c r="C10" s="84"/>
      <c r="D10" s="85"/>
      <c r="F10" s="18"/>
      <c r="G10" s="18"/>
      <c r="H10" s="18"/>
    </row>
    <row r="11" spans="2:10" x14ac:dyDescent="0.25">
      <c r="B11" s="80"/>
      <c r="C11" s="84"/>
      <c r="D11" s="85"/>
      <c r="F11" s="18"/>
      <c r="G11" s="18"/>
      <c r="H11" s="18"/>
    </row>
    <row r="12" spans="2:10" x14ac:dyDescent="0.25">
      <c r="B12" s="81"/>
      <c r="C12" s="86"/>
      <c r="D12" s="87"/>
      <c r="F12" s="18"/>
      <c r="G12" s="18"/>
      <c r="H12" s="18"/>
    </row>
    <row r="14" spans="2:10" ht="15.75" x14ac:dyDescent="0.25">
      <c r="B14" s="88" t="str">
        <f>C5&amp;" Measure Summary Trends for "&amp;C4&amp;" ("&amp;C3&amp;")"</f>
        <v>Monthly Measure Summary Trends for  (0)</v>
      </c>
      <c r="C14" s="88"/>
      <c r="D14" s="88"/>
      <c r="E14" s="88"/>
      <c r="F14" s="88"/>
      <c r="G14" s="88"/>
      <c r="H14" s="88"/>
    </row>
    <row r="15" spans="2:10" ht="45" x14ac:dyDescent="0.25">
      <c r="B15" s="4" t="str">
        <f>C5&amp;" Encounters for "&amp;LEFT(C5,LEN(C5)-2)&amp;" Starting:"</f>
        <v>Monthly Encounters for Month Starting:</v>
      </c>
      <c r="C15" s="5" t="s">
        <v>39</v>
      </c>
      <c r="D15" s="4" t="s">
        <v>40</v>
      </c>
      <c r="E15" s="5" t="s">
        <v>39</v>
      </c>
      <c r="F15" s="5" t="s">
        <v>17</v>
      </c>
      <c r="G15" s="5" t="s">
        <v>2</v>
      </c>
      <c r="H15" s="4" t="s">
        <v>18</v>
      </c>
      <c r="I15" s="2" t="s">
        <v>16</v>
      </c>
      <c r="J15" s="3" t="s">
        <v>15</v>
      </c>
    </row>
    <row r="16" spans="2:10" x14ac:dyDescent="0.25">
      <c r="B16" s="32">
        <f>C6</f>
        <v>0</v>
      </c>
      <c r="C16" s="13"/>
      <c r="D16" s="13"/>
      <c r="E16" s="12" t="str">
        <f>IF(D16=0,"N/A",C16)</f>
        <v>N/A</v>
      </c>
      <c r="F16" s="17"/>
      <c r="G16" s="13"/>
      <c r="H16" s="13"/>
      <c r="I16" s="77" t="e">
        <f>SUM(C16:C18)/SUM(D16:D18)</f>
        <v>#DIV/0!</v>
      </c>
      <c r="J16" s="78" t="str">
        <f>YEAR(B16)&amp; " Q" &amp; INT(MONTH(B16)/4)+1</f>
        <v>1900 Q1</v>
      </c>
    </row>
    <row r="17" spans="2:10" x14ac:dyDescent="0.25">
      <c r="B17" s="32">
        <f>DATE(YEAR(B16)+VLOOKUP($C$5,Frequency!$A$1:$D$3,4,FALSE),MONTH(B16)+VLOOKUP($C$5,Frequency!$A$1:$D$3,3,FALSE),DAY(B16)+VLOOKUP($C$5,Frequency!$A$1:$D$3,2,FALSE))</f>
        <v>31</v>
      </c>
      <c r="C17" s="13"/>
      <c r="D17" s="13"/>
      <c r="E17" s="12" t="str">
        <f t="shared" ref="E17:E51" si="0">IF(D17=0,"N/A",C17)</f>
        <v>N/A</v>
      </c>
      <c r="F17" s="17" t="str">
        <f>IF(ISBLANK($F$16)," ",$F$16)</f>
        <v xml:space="preserve"> </v>
      </c>
      <c r="G17" s="13"/>
      <c r="H17" s="13"/>
      <c r="I17" s="77"/>
      <c r="J17" s="78"/>
    </row>
    <row r="18" spans="2:10" x14ac:dyDescent="0.25">
      <c r="B18" s="32">
        <f>DATE(YEAR(B17)+VLOOKUP($C$5,Frequency!$A$1:$D$3,4,FALSE),MONTH(B17)+VLOOKUP($C$5,Frequency!$A$1:$D$3,3,FALSE),DAY(B17)+VLOOKUP($C$5,Frequency!$A$1:$D$3,2,FALSE))</f>
        <v>62</v>
      </c>
      <c r="C18" s="13"/>
      <c r="D18" s="13"/>
      <c r="E18" s="12" t="str">
        <f t="shared" si="0"/>
        <v>N/A</v>
      </c>
      <c r="F18" s="17" t="str">
        <f t="shared" ref="F18:F51" si="1">IF(ISBLANK($F$16)," ",$F$16)</f>
        <v xml:space="preserve"> </v>
      </c>
      <c r="G18" s="13"/>
      <c r="H18" s="13"/>
      <c r="I18" s="77"/>
      <c r="J18" s="78"/>
    </row>
    <row r="19" spans="2:10" x14ac:dyDescent="0.25">
      <c r="B19" s="32">
        <f>DATE(YEAR(B18)+VLOOKUP($C$5,Frequency!$A$1:$D$3,4,FALSE),MONTH(B18)+VLOOKUP($C$5,Frequency!$A$1:$D$3,3,FALSE),DAY(B18)+VLOOKUP($C$5,Frequency!$A$1:$D$3,2,FALSE))</f>
        <v>93</v>
      </c>
      <c r="C19" s="13"/>
      <c r="D19" s="13"/>
      <c r="E19" s="12" t="str">
        <f t="shared" si="0"/>
        <v>N/A</v>
      </c>
      <c r="F19" s="17" t="str">
        <f t="shared" si="1"/>
        <v xml:space="preserve"> </v>
      </c>
      <c r="G19" s="13"/>
      <c r="H19" s="13"/>
      <c r="I19" s="77" t="e">
        <f>SUM(C19:C21)/SUM(D19:D21)</f>
        <v>#DIV/0!</v>
      </c>
      <c r="J19" s="78" t="str">
        <f t="shared" ref="J19" si="2">YEAR(B19)&amp; " Q" &amp; INT(MONTH(B19)/4)+1</f>
        <v>1900 Q2</v>
      </c>
    </row>
    <row r="20" spans="2:10" x14ac:dyDescent="0.25">
      <c r="B20" s="32">
        <f>DATE(YEAR(B19)+VLOOKUP($C$5,Frequency!$A$1:$D$3,4,FALSE),MONTH(B19)+VLOOKUP($C$5,Frequency!$A$1:$D$3,3,FALSE),DAY(B19)+VLOOKUP($C$5,Frequency!$A$1:$D$3,2,FALSE))</f>
        <v>123</v>
      </c>
      <c r="C20" s="13"/>
      <c r="D20" s="13"/>
      <c r="E20" s="12" t="str">
        <f t="shared" si="0"/>
        <v>N/A</v>
      </c>
      <c r="F20" s="17" t="str">
        <f t="shared" si="1"/>
        <v xml:space="preserve"> </v>
      </c>
      <c r="G20" s="13"/>
      <c r="H20" s="13"/>
      <c r="I20" s="77"/>
      <c r="J20" s="78"/>
    </row>
    <row r="21" spans="2:10" x14ac:dyDescent="0.25">
      <c r="B21" s="32">
        <f>DATE(YEAR(B20)+VLOOKUP($C$5,Frequency!$A$1:$D$3,4,FALSE),MONTH(B20)+VLOOKUP($C$5,Frequency!$A$1:$D$3,3,FALSE),DAY(B20)+VLOOKUP($C$5,Frequency!$A$1:$D$3,2,FALSE))</f>
        <v>154</v>
      </c>
      <c r="C21" s="13"/>
      <c r="D21" s="13"/>
      <c r="E21" s="12" t="str">
        <f t="shared" si="0"/>
        <v>N/A</v>
      </c>
      <c r="F21" s="17" t="str">
        <f t="shared" si="1"/>
        <v xml:space="preserve"> </v>
      </c>
      <c r="G21" s="13"/>
      <c r="H21" s="13"/>
      <c r="I21" s="77"/>
      <c r="J21" s="78"/>
    </row>
    <row r="22" spans="2:10" x14ac:dyDescent="0.25">
      <c r="B22" s="32">
        <f>DATE(YEAR(B21)+VLOOKUP($C$5,Frequency!$A$1:$D$3,4,FALSE),MONTH(B21)+VLOOKUP($C$5,Frequency!$A$1:$D$3,3,FALSE),DAY(B21)+VLOOKUP($C$5,Frequency!$A$1:$D$3,2,FALSE))</f>
        <v>184</v>
      </c>
      <c r="C22" s="13"/>
      <c r="D22" s="13"/>
      <c r="E22" s="12" t="str">
        <f t="shared" si="0"/>
        <v>N/A</v>
      </c>
      <c r="F22" s="17" t="str">
        <f t="shared" si="1"/>
        <v xml:space="preserve"> </v>
      </c>
      <c r="G22" s="13"/>
      <c r="H22" s="13"/>
      <c r="I22" s="77" t="e">
        <f t="shared" ref="I22" si="3">SUM(C22:C24)/SUM(D22:D24)</f>
        <v>#DIV/0!</v>
      </c>
      <c r="J22" s="78" t="str">
        <f t="shared" ref="J22" si="4">YEAR(B22)&amp; " Q" &amp; INT(MONTH(B22)/4)+1</f>
        <v>1900 Q2</v>
      </c>
    </row>
    <row r="23" spans="2:10" x14ac:dyDescent="0.25">
      <c r="B23" s="32">
        <f>DATE(YEAR(B22)+VLOOKUP($C$5,Frequency!$A$1:$D$3,4,FALSE),MONTH(B22)+VLOOKUP($C$5,Frequency!$A$1:$D$3,3,FALSE),DAY(B22)+VLOOKUP($C$5,Frequency!$A$1:$D$3,2,FALSE))</f>
        <v>215</v>
      </c>
      <c r="C23" s="13"/>
      <c r="D23" s="13"/>
      <c r="E23" s="12" t="str">
        <f t="shared" si="0"/>
        <v>N/A</v>
      </c>
      <c r="F23" s="17" t="str">
        <f t="shared" si="1"/>
        <v xml:space="preserve"> </v>
      </c>
      <c r="G23" s="13"/>
      <c r="H23" s="13"/>
      <c r="I23" s="77"/>
      <c r="J23" s="78"/>
    </row>
    <row r="24" spans="2:10" x14ac:dyDescent="0.25">
      <c r="B24" s="32">
        <f>DATE(YEAR(B23)+VLOOKUP($C$5,Frequency!$A$1:$D$3,4,FALSE),MONTH(B23)+VLOOKUP($C$5,Frequency!$A$1:$D$3,3,FALSE),DAY(B23)+VLOOKUP($C$5,Frequency!$A$1:$D$3,2,FALSE))</f>
        <v>246</v>
      </c>
      <c r="C24" s="13"/>
      <c r="D24" s="13"/>
      <c r="E24" s="12" t="str">
        <f t="shared" si="0"/>
        <v>N/A</v>
      </c>
      <c r="F24" s="17" t="str">
        <f t="shared" si="1"/>
        <v xml:space="preserve"> </v>
      </c>
      <c r="G24" s="13"/>
      <c r="H24" s="13"/>
      <c r="I24" s="77"/>
      <c r="J24" s="78"/>
    </row>
    <row r="25" spans="2:10" x14ac:dyDescent="0.25">
      <c r="B25" s="32">
        <f>DATE(YEAR(B24)+VLOOKUP($C$5,Frequency!$A$1:$D$3,4,FALSE),MONTH(B24)+VLOOKUP($C$5,Frequency!$A$1:$D$3,3,FALSE),DAY(B24)+VLOOKUP($C$5,Frequency!$A$1:$D$3,2,FALSE))</f>
        <v>276</v>
      </c>
      <c r="C25" s="13"/>
      <c r="D25" s="13"/>
      <c r="E25" s="12" t="str">
        <f t="shared" si="0"/>
        <v>N/A</v>
      </c>
      <c r="F25" s="17" t="str">
        <f t="shared" si="1"/>
        <v xml:space="preserve"> </v>
      </c>
      <c r="G25" s="13"/>
      <c r="H25" s="13"/>
      <c r="I25" s="77" t="e">
        <f t="shared" ref="I25" si="5">SUM(C25:C27)/SUM(D25:D27)</f>
        <v>#DIV/0!</v>
      </c>
      <c r="J25" s="78" t="str">
        <f t="shared" ref="J25" si="6">YEAR(B25)&amp; " Q" &amp; INT(MONTH(B25)/4)+1</f>
        <v>1900 Q3</v>
      </c>
    </row>
    <row r="26" spans="2:10" x14ac:dyDescent="0.25">
      <c r="B26" s="32">
        <f>DATE(YEAR(B25)+VLOOKUP($C$5,Frequency!$A$1:$D$3,4,FALSE),MONTH(B25)+VLOOKUP($C$5,Frequency!$A$1:$D$3,3,FALSE),DAY(B25)+VLOOKUP($C$5,Frequency!$A$1:$D$3,2,FALSE))</f>
        <v>307</v>
      </c>
      <c r="C26" s="13"/>
      <c r="D26" s="13"/>
      <c r="E26" s="12" t="str">
        <f t="shared" si="0"/>
        <v>N/A</v>
      </c>
      <c r="F26" s="17" t="str">
        <f t="shared" si="1"/>
        <v xml:space="preserve"> </v>
      </c>
      <c r="G26" s="13"/>
      <c r="H26" s="13"/>
      <c r="I26" s="77"/>
      <c r="J26" s="78"/>
    </row>
    <row r="27" spans="2:10" x14ac:dyDescent="0.25">
      <c r="B27" s="32">
        <f>DATE(YEAR(B26)+VLOOKUP($C$5,Frequency!$A$1:$D$3,4,FALSE),MONTH(B26)+VLOOKUP($C$5,Frequency!$A$1:$D$3,3,FALSE),DAY(B26)+VLOOKUP($C$5,Frequency!$A$1:$D$3,2,FALSE))</f>
        <v>337</v>
      </c>
      <c r="C27" s="13"/>
      <c r="D27" s="13"/>
      <c r="E27" s="12" t="str">
        <f t="shared" si="0"/>
        <v>N/A</v>
      </c>
      <c r="F27" s="17" t="str">
        <f t="shared" si="1"/>
        <v xml:space="preserve"> </v>
      </c>
      <c r="G27" s="13"/>
      <c r="H27" s="13"/>
      <c r="I27" s="77"/>
      <c r="J27" s="78"/>
    </row>
    <row r="28" spans="2:10" x14ac:dyDescent="0.25">
      <c r="B28" s="32">
        <f>DATE(YEAR(B27)+VLOOKUP($C$5,Frequency!$A$1:$D$3,4,FALSE),MONTH(B27)+VLOOKUP($C$5,Frequency!$A$1:$D$3,3,FALSE),DAY(B27)+VLOOKUP($C$5,Frequency!$A$1:$D$3,2,FALSE))</f>
        <v>368</v>
      </c>
      <c r="C28" s="13"/>
      <c r="D28" s="13"/>
      <c r="E28" s="12" t="str">
        <f t="shared" si="0"/>
        <v>N/A</v>
      </c>
      <c r="F28" s="17" t="str">
        <f t="shared" si="1"/>
        <v xml:space="preserve"> </v>
      </c>
      <c r="G28" s="13"/>
      <c r="H28" s="13"/>
      <c r="I28" s="77" t="e">
        <f t="shared" ref="I28" si="7">SUM(C28:C30)/SUM(D28:D30)</f>
        <v>#DIV/0!</v>
      </c>
      <c r="J28" s="78" t="str">
        <f t="shared" ref="J28" si="8">YEAR(B28)&amp; " Q" &amp; INT(MONTH(B28)/4)+1</f>
        <v>1901 Q1</v>
      </c>
    </row>
    <row r="29" spans="2:10" x14ac:dyDescent="0.25">
      <c r="B29" s="32">
        <f>DATE(YEAR(B28)+VLOOKUP($C$5,Frequency!$A$1:$D$3,4,FALSE),MONTH(B28)+VLOOKUP($C$5,Frequency!$A$1:$D$3,3,FALSE),DAY(B28)+VLOOKUP($C$5,Frequency!$A$1:$D$3,2,FALSE))</f>
        <v>399</v>
      </c>
      <c r="C29" s="13"/>
      <c r="D29" s="13"/>
      <c r="E29" s="12" t="str">
        <f t="shared" si="0"/>
        <v>N/A</v>
      </c>
      <c r="F29" s="17" t="str">
        <f t="shared" si="1"/>
        <v xml:space="preserve"> </v>
      </c>
      <c r="G29" s="13"/>
      <c r="H29" s="13"/>
      <c r="I29" s="77"/>
      <c r="J29" s="78"/>
    </row>
    <row r="30" spans="2:10" x14ac:dyDescent="0.25">
      <c r="B30" s="32">
        <f>DATE(YEAR(B29)+VLOOKUP($C$5,Frequency!$A$1:$D$3,4,FALSE),MONTH(B29)+VLOOKUP($C$5,Frequency!$A$1:$D$3,3,FALSE),DAY(B29)+VLOOKUP($C$5,Frequency!$A$1:$D$3,2,FALSE))</f>
        <v>427</v>
      </c>
      <c r="C30" s="13"/>
      <c r="D30" s="13"/>
      <c r="E30" s="12" t="str">
        <f t="shared" si="0"/>
        <v>N/A</v>
      </c>
      <c r="F30" s="17" t="str">
        <f t="shared" si="1"/>
        <v xml:space="preserve"> </v>
      </c>
      <c r="G30" s="13"/>
      <c r="H30" s="13"/>
      <c r="I30" s="77"/>
      <c r="J30" s="78"/>
    </row>
    <row r="31" spans="2:10" x14ac:dyDescent="0.25">
      <c r="B31" s="32">
        <f>DATE(YEAR(B30)+VLOOKUP($C$5,Frequency!$A$1:$D$3,4,FALSE),MONTH(B30)+VLOOKUP($C$5,Frequency!$A$1:$D$3,3,FALSE),DAY(B30)+VLOOKUP($C$5,Frequency!$A$1:$D$3,2,FALSE))</f>
        <v>458</v>
      </c>
      <c r="C31" s="13"/>
      <c r="D31" s="13"/>
      <c r="E31" s="12" t="str">
        <f t="shared" si="0"/>
        <v>N/A</v>
      </c>
      <c r="F31" s="17" t="str">
        <f t="shared" si="1"/>
        <v xml:space="preserve"> </v>
      </c>
      <c r="G31" s="13"/>
      <c r="H31" s="13"/>
      <c r="I31" s="77" t="e">
        <f t="shared" ref="I31" si="9">SUM(C31:C33)/SUM(D31:D33)</f>
        <v>#DIV/0!</v>
      </c>
      <c r="J31" s="78" t="str">
        <f t="shared" ref="J31" si="10">YEAR(B31)&amp; " Q" &amp; INT(MONTH(B31)/4)+1</f>
        <v>1901 Q2</v>
      </c>
    </row>
    <row r="32" spans="2:10" x14ac:dyDescent="0.25">
      <c r="B32" s="32">
        <f>DATE(YEAR(B31)+VLOOKUP($C$5,Frequency!$A$1:$D$3,4,FALSE),MONTH(B31)+VLOOKUP($C$5,Frequency!$A$1:$D$3,3,FALSE),DAY(B31)+VLOOKUP($C$5,Frequency!$A$1:$D$3,2,FALSE))</f>
        <v>488</v>
      </c>
      <c r="C32" s="13"/>
      <c r="D32" s="13"/>
      <c r="E32" s="12" t="str">
        <f t="shared" si="0"/>
        <v>N/A</v>
      </c>
      <c r="F32" s="17" t="str">
        <f t="shared" si="1"/>
        <v xml:space="preserve"> </v>
      </c>
      <c r="G32" s="13"/>
      <c r="H32" s="13"/>
      <c r="I32" s="77"/>
      <c r="J32" s="78"/>
    </row>
    <row r="33" spans="2:10" x14ac:dyDescent="0.25">
      <c r="B33" s="32">
        <f>DATE(YEAR(B32)+VLOOKUP($C$5,Frequency!$A$1:$D$3,4,FALSE),MONTH(B32)+VLOOKUP($C$5,Frequency!$A$1:$D$3,3,FALSE),DAY(B32)+VLOOKUP($C$5,Frequency!$A$1:$D$3,2,FALSE))</f>
        <v>519</v>
      </c>
      <c r="C33" s="13"/>
      <c r="D33" s="13"/>
      <c r="E33" s="12" t="str">
        <f t="shared" si="0"/>
        <v>N/A</v>
      </c>
      <c r="F33" s="17" t="str">
        <f t="shared" si="1"/>
        <v xml:space="preserve"> </v>
      </c>
      <c r="G33" s="13"/>
      <c r="H33" s="13"/>
      <c r="I33" s="77"/>
      <c r="J33" s="78"/>
    </row>
    <row r="34" spans="2:10" x14ac:dyDescent="0.25">
      <c r="B34" s="32">
        <f>DATE(YEAR(B33)+VLOOKUP($C$5,Frequency!$A$1:$D$3,4,FALSE),MONTH(B33)+VLOOKUP($C$5,Frequency!$A$1:$D$3,3,FALSE),DAY(B33)+VLOOKUP($C$5,Frequency!$A$1:$D$3,2,FALSE))</f>
        <v>549</v>
      </c>
      <c r="C34" s="13"/>
      <c r="D34" s="13"/>
      <c r="E34" s="12" t="str">
        <f t="shared" si="0"/>
        <v>N/A</v>
      </c>
      <c r="F34" s="17" t="str">
        <f t="shared" si="1"/>
        <v xml:space="preserve"> </v>
      </c>
      <c r="G34" s="13"/>
      <c r="H34" s="13"/>
      <c r="I34" s="77" t="e">
        <f t="shared" ref="I34" si="11">SUM(C34:C36)/SUM(D34:D36)</f>
        <v>#DIV/0!</v>
      </c>
      <c r="J34" s="78" t="str">
        <f t="shared" ref="J34" si="12">YEAR(B34)&amp; " Q" &amp; INT(MONTH(B34)/4)+1</f>
        <v>1901 Q2</v>
      </c>
    </row>
    <row r="35" spans="2:10" x14ac:dyDescent="0.25">
      <c r="B35" s="32">
        <f>DATE(YEAR(B34)+VLOOKUP($C$5,Frequency!$A$1:$D$3,4,FALSE),MONTH(B34)+VLOOKUP($C$5,Frequency!$A$1:$D$3,3,FALSE),DAY(B34)+VLOOKUP($C$5,Frequency!$A$1:$D$3,2,FALSE))</f>
        <v>580</v>
      </c>
      <c r="C35" s="13"/>
      <c r="D35" s="13"/>
      <c r="E35" s="12" t="str">
        <f t="shared" si="0"/>
        <v>N/A</v>
      </c>
      <c r="F35" s="17" t="str">
        <f t="shared" si="1"/>
        <v xml:space="preserve"> </v>
      </c>
      <c r="G35" s="13"/>
      <c r="H35" s="13"/>
      <c r="I35" s="77"/>
      <c r="J35" s="78"/>
    </row>
    <row r="36" spans="2:10" x14ac:dyDescent="0.25">
      <c r="B36" s="32">
        <f>DATE(YEAR(B35)+VLOOKUP($C$5,Frequency!$A$1:$D$3,4,FALSE),MONTH(B35)+VLOOKUP($C$5,Frequency!$A$1:$D$3,3,FALSE),DAY(B35)+VLOOKUP($C$5,Frequency!$A$1:$D$3,2,FALSE))</f>
        <v>611</v>
      </c>
      <c r="C36" s="13"/>
      <c r="D36" s="13"/>
      <c r="E36" s="12" t="str">
        <f t="shared" si="0"/>
        <v>N/A</v>
      </c>
      <c r="F36" s="17" t="str">
        <f t="shared" si="1"/>
        <v xml:space="preserve"> </v>
      </c>
      <c r="G36" s="13"/>
      <c r="H36" s="13"/>
      <c r="I36" s="77"/>
      <c r="J36" s="78"/>
    </row>
    <row r="37" spans="2:10" x14ac:dyDescent="0.25">
      <c r="B37" s="32">
        <f>DATE(YEAR(B36)+VLOOKUP($C$5,Frequency!$A$1:$D$3,4,FALSE),MONTH(B36)+VLOOKUP($C$5,Frequency!$A$1:$D$3,3,FALSE),DAY(B36)+VLOOKUP($C$5,Frequency!$A$1:$D$3,2,FALSE))</f>
        <v>641</v>
      </c>
      <c r="C37" s="13"/>
      <c r="D37" s="13"/>
      <c r="E37" s="12" t="str">
        <f t="shared" si="0"/>
        <v>N/A</v>
      </c>
      <c r="F37" s="17" t="str">
        <f t="shared" si="1"/>
        <v xml:space="preserve"> </v>
      </c>
      <c r="G37" s="13"/>
      <c r="H37" s="13"/>
      <c r="I37" s="77" t="e">
        <f t="shared" ref="I37" si="13">SUM(C37:C39)/SUM(D37:D39)</f>
        <v>#DIV/0!</v>
      </c>
      <c r="J37" s="78" t="str">
        <f t="shared" ref="J37" si="14">YEAR(B37)&amp; " Q" &amp; INT(MONTH(B37)/4)+1</f>
        <v>1901 Q3</v>
      </c>
    </row>
    <row r="38" spans="2:10" x14ac:dyDescent="0.25">
      <c r="B38" s="32">
        <f>DATE(YEAR(B37)+VLOOKUP($C$5,Frequency!$A$1:$D$3,4,FALSE),MONTH(B37)+VLOOKUP($C$5,Frequency!$A$1:$D$3,3,FALSE),DAY(B37)+VLOOKUP($C$5,Frequency!$A$1:$D$3,2,FALSE))</f>
        <v>672</v>
      </c>
      <c r="C38" s="13"/>
      <c r="D38" s="13"/>
      <c r="E38" s="12" t="str">
        <f t="shared" si="0"/>
        <v>N/A</v>
      </c>
      <c r="F38" s="17" t="str">
        <f t="shared" si="1"/>
        <v xml:space="preserve"> </v>
      </c>
      <c r="G38" s="13"/>
      <c r="H38" s="13"/>
      <c r="I38" s="77"/>
      <c r="J38" s="78"/>
    </row>
    <row r="39" spans="2:10" x14ac:dyDescent="0.25">
      <c r="B39" s="32">
        <f>DATE(YEAR(B38)+VLOOKUP($C$5,Frequency!$A$1:$D$3,4,FALSE),MONTH(B38)+VLOOKUP($C$5,Frequency!$A$1:$D$3,3,FALSE),DAY(B38)+VLOOKUP($C$5,Frequency!$A$1:$D$3,2,FALSE))</f>
        <v>702</v>
      </c>
      <c r="C39" s="13"/>
      <c r="D39" s="13"/>
      <c r="E39" s="12" t="str">
        <f t="shared" si="0"/>
        <v>N/A</v>
      </c>
      <c r="F39" s="17" t="str">
        <f t="shared" si="1"/>
        <v xml:space="preserve"> </v>
      </c>
      <c r="G39" s="13"/>
      <c r="H39" s="13"/>
      <c r="I39" s="77"/>
      <c r="J39" s="78"/>
    </row>
    <row r="40" spans="2:10" x14ac:dyDescent="0.25">
      <c r="B40" s="32">
        <f>DATE(YEAR(B39)+VLOOKUP($C$5,Frequency!$A$1:$D$3,4,FALSE),MONTH(B39)+VLOOKUP($C$5,Frequency!$A$1:$D$3,3,FALSE),DAY(B39)+VLOOKUP($C$5,Frequency!$A$1:$D$3,2,FALSE))</f>
        <v>733</v>
      </c>
      <c r="C40" s="13"/>
      <c r="D40" s="13"/>
      <c r="E40" s="12" t="str">
        <f t="shared" si="0"/>
        <v>N/A</v>
      </c>
      <c r="F40" s="17" t="str">
        <f t="shared" si="1"/>
        <v xml:space="preserve"> </v>
      </c>
      <c r="G40" s="13"/>
      <c r="H40" s="13"/>
      <c r="I40" s="77" t="e">
        <f t="shared" ref="I40" si="15">SUM(C40:C42)/SUM(D40:D42)</f>
        <v>#DIV/0!</v>
      </c>
      <c r="J40" s="78" t="str">
        <f t="shared" ref="J40" si="16">YEAR(B40)&amp; " Q" &amp; INT(MONTH(B40)/4)+1</f>
        <v>1902 Q1</v>
      </c>
    </row>
    <row r="41" spans="2:10" x14ac:dyDescent="0.25">
      <c r="B41" s="32">
        <f>DATE(YEAR(B40)+VLOOKUP($C$5,Frequency!$A$1:$D$3,4,FALSE),MONTH(B40)+VLOOKUP($C$5,Frequency!$A$1:$D$3,3,FALSE),DAY(B40)+VLOOKUP($C$5,Frequency!$A$1:$D$3,2,FALSE))</f>
        <v>764</v>
      </c>
      <c r="C41" s="13"/>
      <c r="D41" s="13"/>
      <c r="E41" s="12" t="str">
        <f t="shared" si="0"/>
        <v>N/A</v>
      </c>
      <c r="F41" s="17" t="str">
        <f t="shared" si="1"/>
        <v xml:space="preserve"> </v>
      </c>
      <c r="G41" s="13"/>
      <c r="H41" s="13"/>
      <c r="I41" s="77"/>
      <c r="J41" s="78"/>
    </row>
    <row r="42" spans="2:10" x14ac:dyDescent="0.25">
      <c r="B42" s="32">
        <f>DATE(YEAR(B41)+VLOOKUP($C$5,Frequency!$A$1:$D$3,4,FALSE),MONTH(B41)+VLOOKUP($C$5,Frequency!$A$1:$D$3,3,FALSE),DAY(B41)+VLOOKUP($C$5,Frequency!$A$1:$D$3,2,FALSE))</f>
        <v>792</v>
      </c>
      <c r="C42" s="13"/>
      <c r="D42" s="13"/>
      <c r="E42" s="12" t="str">
        <f t="shared" si="0"/>
        <v>N/A</v>
      </c>
      <c r="F42" s="17" t="str">
        <f t="shared" si="1"/>
        <v xml:space="preserve"> </v>
      </c>
      <c r="G42" s="13"/>
      <c r="H42" s="13"/>
      <c r="I42" s="77"/>
      <c r="J42" s="78"/>
    </row>
    <row r="43" spans="2:10" x14ac:dyDescent="0.25">
      <c r="B43" s="32">
        <f>DATE(YEAR(B42)+VLOOKUP($C$5,Frequency!$A$1:$D$3,4,FALSE),MONTH(B42)+VLOOKUP($C$5,Frequency!$A$1:$D$3,3,FALSE),DAY(B42)+VLOOKUP($C$5,Frequency!$A$1:$D$3,2,FALSE))</f>
        <v>823</v>
      </c>
      <c r="C43" s="13"/>
      <c r="D43" s="13"/>
      <c r="E43" s="12" t="str">
        <f t="shared" si="0"/>
        <v>N/A</v>
      </c>
      <c r="F43" s="17" t="str">
        <f t="shared" si="1"/>
        <v xml:space="preserve"> </v>
      </c>
      <c r="G43" s="13"/>
      <c r="H43" s="13"/>
      <c r="I43" s="77" t="e">
        <f t="shared" ref="I43" si="17">SUM(C43:C45)/SUM(D43:D45)</f>
        <v>#DIV/0!</v>
      </c>
      <c r="J43" s="78" t="str">
        <f t="shared" ref="J43" si="18">YEAR(B43)&amp; " Q" &amp; INT(MONTH(B43)/4)+1</f>
        <v>1902 Q2</v>
      </c>
    </row>
    <row r="44" spans="2:10" x14ac:dyDescent="0.25">
      <c r="B44" s="32">
        <f>DATE(YEAR(B43)+VLOOKUP($C$5,Frequency!$A$1:$D$3,4,FALSE),MONTH(B43)+VLOOKUP($C$5,Frequency!$A$1:$D$3,3,FALSE),DAY(B43)+VLOOKUP($C$5,Frequency!$A$1:$D$3,2,FALSE))</f>
        <v>853</v>
      </c>
      <c r="C44" s="13"/>
      <c r="D44" s="13"/>
      <c r="E44" s="12" t="str">
        <f t="shared" si="0"/>
        <v>N/A</v>
      </c>
      <c r="F44" s="17" t="str">
        <f t="shared" si="1"/>
        <v xml:space="preserve"> </v>
      </c>
      <c r="G44" s="13"/>
      <c r="H44" s="13"/>
      <c r="I44" s="77"/>
      <c r="J44" s="78"/>
    </row>
    <row r="45" spans="2:10" x14ac:dyDescent="0.25">
      <c r="B45" s="32">
        <f>DATE(YEAR(B44)+VLOOKUP($C$5,Frequency!$A$1:$D$3,4,FALSE),MONTH(B44)+VLOOKUP($C$5,Frequency!$A$1:$D$3,3,FALSE),DAY(B44)+VLOOKUP($C$5,Frequency!$A$1:$D$3,2,FALSE))</f>
        <v>884</v>
      </c>
      <c r="C45" s="13"/>
      <c r="D45" s="13"/>
      <c r="E45" s="12" t="str">
        <f t="shared" si="0"/>
        <v>N/A</v>
      </c>
      <c r="F45" s="17" t="str">
        <f t="shared" si="1"/>
        <v xml:space="preserve"> </v>
      </c>
      <c r="G45" s="13"/>
      <c r="H45" s="13"/>
      <c r="I45" s="77"/>
      <c r="J45" s="78"/>
    </row>
    <row r="46" spans="2:10" x14ac:dyDescent="0.25">
      <c r="B46" s="32">
        <f>DATE(YEAR(B45)+VLOOKUP($C$5,Frequency!$A$1:$D$3,4,FALSE),MONTH(B45)+VLOOKUP($C$5,Frequency!$A$1:$D$3,3,FALSE),DAY(B45)+VLOOKUP($C$5,Frequency!$A$1:$D$3,2,FALSE))</f>
        <v>914</v>
      </c>
      <c r="C46" s="13"/>
      <c r="D46" s="13"/>
      <c r="E46" s="12" t="str">
        <f t="shared" si="0"/>
        <v>N/A</v>
      </c>
      <c r="F46" s="17" t="str">
        <f t="shared" si="1"/>
        <v xml:space="preserve"> </v>
      </c>
      <c r="G46" s="13"/>
      <c r="H46" s="13"/>
      <c r="I46" s="77" t="e">
        <f t="shared" ref="I46" si="19">SUM(C46:C48)/SUM(D46:D48)</f>
        <v>#DIV/0!</v>
      </c>
      <c r="J46" s="78" t="str">
        <f t="shared" ref="J46" si="20">YEAR(B46)&amp; " Q" &amp; INT(MONTH(B46)/4)+1</f>
        <v>1902 Q2</v>
      </c>
    </row>
    <row r="47" spans="2:10" x14ac:dyDescent="0.25">
      <c r="B47" s="32">
        <f>DATE(YEAR(B46)+VLOOKUP($C$5,Frequency!$A$1:$D$3,4,FALSE),MONTH(B46)+VLOOKUP($C$5,Frequency!$A$1:$D$3,3,FALSE),DAY(B46)+VLOOKUP($C$5,Frequency!$A$1:$D$3,2,FALSE))</f>
        <v>945</v>
      </c>
      <c r="C47" s="13"/>
      <c r="D47" s="13"/>
      <c r="E47" s="12" t="str">
        <f t="shared" si="0"/>
        <v>N/A</v>
      </c>
      <c r="F47" s="17" t="str">
        <f t="shared" si="1"/>
        <v xml:space="preserve"> </v>
      </c>
      <c r="G47" s="13"/>
      <c r="H47" s="13"/>
      <c r="I47" s="77"/>
      <c r="J47" s="78"/>
    </row>
    <row r="48" spans="2:10" x14ac:dyDescent="0.25">
      <c r="B48" s="32">
        <f>DATE(YEAR(B47)+VLOOKUP($C$5,Frequency!$A$1:$D$3,4,FALSE),MONTH(B47)+VLOOKUP($C$5,Frequency!$A$1:$D$3,3,FALSE),DAY(B47)+VLOOKUP($C$5,Frequency!$A$1:$D$3,2,FALSE))</f>
        <v>976</v>
      </c>
      <c r="C48" s="13"/>
      <c r="D48" s="13"/>
      <c r="E48" s="12" t="str">
        <f t="shared" si="0"/>
        <v>N/A</v>
      </c>
      <c r="F48" s="17" t="str">
        <f t="shared" si="1"/>
        <v xml:space="preserve"> </v>
      </c>
      <c r="G48" s="13"/>
      <c r="H48" s="13"/>
      <c r="I48" s="77"/>
      <c r="J48" s="78"/>
    </row>
    <row r="49" spans="2:10" x14ac:dyDescent="0.25">
      <c r="B49" s="32">
        <f>DATE(YEAR(B48)+VLOOKUP($C$5,Frequency!$A$1:$D$3,4,FALSE),MONTH(B48)+VLOOKUP($C$5,Frequency!$A$1:$D$3,3,FALSE),DAY(B48)+VLOOKUP($C$5,Frequency!$A$1:$D$3,2,FALSE))</f>
        <v>1006</v>
      </c>
      <c r="C49" s="13"/>
      <c r="D49" s="13"/>
      <c r="E49" s="12" t="str">
        <f t="shared" si="0"/>
        <v>N/A</v>
      </c>
      <c r="F49" s="17" t="str">
        <f t="shared" si="1"/>
        <v xml:space="preserve"> </v>
      </c>
      <c r="G49" s="13"/>
      <c r="H49" s="13"/>
      <c r="I49" s="77" t="e">
        <f t="shared" ref="I49" si="21">SUM(C49:C51)/SUM(D49:D51)</f>
        <v>#DIV/0!</v>
      </c>
      <c r="J49" s="78" t="str">
        <f t="shared" ref="J49" si="22">YEAR(B49)&amp; " Q" &amp; INT(MONTH(B49)/4)+1</f>
        <v>1902 Q3</v>
      </c>
    </row>
    <row r="50" spans="2:10" x14ac:dyDescent="0.25">
      <c r="B50" s="32">
        <f>DATE(YEAR(B49)+VLOOKUP($C$5,Frequency!$A$1:$D$3,4,FALSE),MONTH(B49)+VLOOKUP($C$5,Frequency!$A$1:$D$3,3,FALSE),DAY(B49)+VLOOKUP($C$5,Frequency!$A$1:$D$3,2,FALSE))</f>
        <v>1037</v>
      </c>
      <c r="C50" s="13"/>
      <c r="D50" s="13"/>
      <c r="E50" s="12" t="str">
        <f t="shared" si="0"/>
        <v>N/A</v>
      </c>
      <c r="F50" s="17" t="str">
        <f t="shared" si="1"/>
        <v xml:space="preserve"> </v>
      </c>
      <c r="G50" s="13"/>
      <c r="H50" s="13"/>
      <c r="I50" s="77"/>
      <c r="J50" s="78"/>
    </row>
    <row r="51" spans="2:10" x14ac:dyDescent="0.25">
      <c r="B51" s="32">
        <f>DATE(YEAR(B50)+VLOOKUP($C$5,Frequency!$A$1:$D$3,4,FALSE),MONTH(B50)+VLOOKUP($C$5,Frequency!$A$1:$D$3,3,FALSE),DAY(B50)+VLOOKUP($C$5,Frequency!$A$1:$D$3,2,FALSE))</f>
        <v>1067</v>
      </c>
      <c r="C51" s="13"/>
      <c r="D51" s="13"/>
      <c r="E51" s="12" t="str">
        <f t="shared" si="0"/>
        <v>N/A</v>
      </c>
      <c r="F51" s="17" t="str">
        <f t="shared" si="1"/>
        <v xml:space="preserve"> </v>
      </c>
      <c r="G51" s="13"/>
      <c r="H51" s="13"/>
      <c r="I51" s="77"/>
      <c r="J51" s="78"/>
    </row>
  </sheetData>
  <mergeCells count="34">
    <mergeCell ref="B2:D2"/>
    <mergeCell ref="F2:H7"/>
    <mergeCell ref="C3:D3"/>
    <mergeCell ref="C4:D4"/>
    <mergeCell ref="C5:D5"/>
    <mergeCell ref="C6:D6"/>
    <mergeCell ref="C7:D7"/>
    <mergeCell ref="B14:H14"/>
    <mergeCell ref="I16:I18"/>
    <mergeCell ref="J16:J18"/>
    <mergeCell ref="I19:I21"/>
    <mergeCell ref="J19:J21"/>
    <mergeCell ref="I22:I24"/>
    <mergeCell ref="J22:J24"/>
    <mergeCell ref="I25:I27"/>
    <mergeCell ref="J25:J27"/>
    <mergeCell ref="I28:I30"/>
    <mergeCell ref="J28:J30"/>
    <mergeCell ref="I49:I51"/>
    <mergeCell ref="J49:J51"/>
    <mergeCell ref="B8:B12"/>
    <mergeCell ref="C8:D12"/>
    <mergeCell ref="I40:I42"/>
    <mergeCell ref="J40:J42"/>
    <mergeCell ref="I43:I45"/>
    <mergeCell ref="J43:J45"/>
    <mergeCell ref="I46:I48"/>
    <mergeCell ref="J46:J48"/>
    <mergeCell ref="I31:I33"/>
    <mergeCell ref="J31:J33"/>
    <mergeCell ref="I34:I36"/>
    <mergeCell ref="J34:J36"/>
    <mergeCell ref="I37:I39"/>
    <mergeCell ref="J37:J3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2:L23"/>
  <sheetViews>
    <sheetView showGridLines="0" zoomScaleNormal="100" zoomScaleSheetLayoutView="100" workbookViewId="0">
      <selection activeCell="B24" sqref="B24"/>
    </sheetView>
  </sheetViews>
  <sheetFormatPr defaultRowHeight="15" x14ac:dyDescent="0.25"/>
  <cols>
    <col min="1" max="1" width="3.42578125" style="40" customWidth="1"/>
    <col min="2" max="2" width="29.85546875" style="40" customWidth="1"/>
    <col min="3" max="3" width="40.42578125" style="40" customWidth="1"/>
    <col min="4" max="4" width="17.85546875" style="54" customWidth="1"/>
    <col min="5" max="5" width="22" style="40" customWidth="1"/>
    <col min="6" max="6" width="32.28515625" style="40" customWidth="1"/>
    <col min="7" max="7" width="14.7109375" style="40" customWidth="1"/>
    <col min="8" max="8" width="18" bestFit="1" customWidth="1"/>
    <col min="9" max="9" width="14.42578125" bestFit="1" customWidth="1"/>
    <col min="10" max="10" width="55" style="40" hidden="1" customWidth="1"/>
  </cols>
  <sheetData>
    <row r="2" spans="2:12" x14ac:dyDescent="0.25">
      <c r="B2" s="109" t="str">
        <f>"Quality Measure Dashboard Reporting for "&amp;Instructions!$C$9</f>
        <v xml:space="preserve">Quality Measure Dashboard Reporting for </v>
      </c>
      <c r="C2" s="109"/>
      <c r="D2" s="109"/>
      <c r="E2" s="109"/>
      <c r="F2" s="109"/>
      <c r="G2" s="109"/>
      <c r="H2" s="109"/>
      <c r="I2" s="109"/>
      <c r="J2"/>
    </row>
    <row r="3" spans="2:12" x14ac:dyDescent="0.25">
      <c r="B3" s="109"/>
      <c r="C3" s="109"/>
      <c r="D3" s="109"/>
      <c r="E3" s="109"/>
      <c r="F3" s="109"/>
      <c r="G3" s="109"/>
      <c r="H3" s="109"/>
      <c r="I3" s="109"/>
      <c r="J3"/>
    </row>
    <row r="4" spans="2:12" ht="15.75" thickBot="1" x14ac:dyDescent="0.3"/>
    <row r="5" spans="2:12" ht="15.75" customHeight="1" x14ac:dyDescent="0.25">
      <c r="B5" s="53"/>
      <c r="C5" s="110" t="s">
        <v>118</v>
      </c>
      <c r="D5" s="111"/>
      <c r="E5" s="111"/>
      <c r="F5" s="111"/>
      <c r="G5" s="111"/>
      <c r="H5" s="112"/>
      <c r="I5" s="53"/>
    </row>
    <row r="6" spans="2:12" ht="15.75" customHeight="1" x14ac:dyDescent="0.25">
      <c r="B6" s="53"/>
      <c r="C6" s="113"/>
      <c r="D6" s="114"/>
      <c r="E6" s="114"/>
      <c r="F6" s="114"/>
      <c r="G6" s="114"/>
      <c r="H6" s="115"/>
      <c r="I6" s="53"/>
    </row>
    <row r="7" spans="2:12" ht="15.75" customHeight="1" x14ac:dyDescent="0.25">
      <c r="B7" s="53"/>
      <c r="C7" s="113"/>
      <c r="D7" s="114"/>
      <c r="E7" s="114"/>
      <c r="F7" s="114"/>
      <c r="G7" s="114"/>
      <c r="H7" s="115"/>
      <c r="I7" s="53"/>
    </row>
    <row r="8" spans="2:12" ht="15.75" customHeight="1" thickBot="1" x14ac:dyDescent="0.3">
      <c r="B8" s="53"/>
      <c r="C8" s="116"/>
      <c r="D8" s="117"/>
      <c r="E8" s="117"/>
      <c r="F8" s="117"/>
      <c r="G8" s="117"/>
      <c r="H8" s="118"/>
      <c r="I8" s="53"/>
    </row>
    <row r="9" spans="2:12" x14ac:dyDescent="0.25">
      <c r="F9" s="46"/>
      <c r="G9" s="46"/>
      <c r="H9" s="46"/>
    </row>
    <row r="10" spans="2:12" ht="63" x14ac:dyDescent="0.25">
      <c r="B10" s="45" t="s">
        <v>107</v>
      </c>
      <c r="C10" s="45" t="s">
        <v>97</v>
      </c>
      <c r="D10" s="57" t="s">
        <v>114</v>
      </c>
      <c r="E10" s="57" t="s">
        <v>116</v>
      </c>
      <c r="F10" s="58" t="s">
        <v>113</v>
      </c>
      <c r="G10" s="47" t="s">
        <v>17</v>
      </c>
      <c r="H10" s="47" t="s">
        <v>102</v>
      </c>
      <c r="I10" s="39" t="s">
        <v>117</v>
      </c>
      <c r="J10" s="39" t="s">
        <v>103</v>
      </c>
    </row>
    <row r="11" spans="2:12" ht="30" customHeight="1" x14ac:dyDescent="0.25">
      <c r="B11" s="38" t="s">
        <v>98</v>
      </c>
      <c r="C11" s="41" t="str">
        <f ca="1">IFERROR(INDIRECT("'"&amp;$B11&amp;"'!$C$4"),"No tab name entered")</f>
        <v>Example Measure</v>
      </c>
      <c r="D11" s="55">
        <f ca="1">IF($C11="No tab name entered","N/A",IF(ISBLANK(INDIRECT("'"&amp;B11&amp;"'!$C$6")),"N/A",INDIRECT("'"&amp;B11&amp;"'!$C$6")))</f>
        <v>42005</v>
      </c>
      <c r="E11" s="62">
        <f ca="1">IF($C11="No tab name entered","N/A",VLOOKUP(INDIRECT("'"&amp;B11&amp;"'!$C$6"),INDIRECT("'"&amp;B11&amp;"'!$B$14:$F$49"),4,FALSE))</f>
        <v>5.5</v>
      </c>
      <c r="F11" s="43">
        <f ca="1">IF($C11="No tab name entered","N/A",LOOKUP(1E+100,INDIRECT("'"&amp;B11&amp;"'!E:E")))</f>
        <v>5.6</v>
      </c>
      <c r="G11" s="43">
        <f ca="1">IF($C11="No tab name entered","N/A",LOOKUP(1E+100,INDIRECT("'"&amp;B11&amp;"'!F:F")))</f>
        <v>4</v>
      </c>
      <c r="H11" s="42"/>
      <c r="I11" s="37" t="str">
        <f ca="1">IF(ISNUMBER(SEARCH("decrease",$J11)), "Goal: Decrease", IF(ISNUMBER(SEARCH("increase",$J11)),"Goal: Increase","N/A"))</f>
        <v>Goal: Decrease</v>
      </c>
      <c r="J11" s="41" t="str">
        <f ca="1">IF($C11="No tab name entered","NA",VLOOKUP("Notes:",INDIRECT("'"&amp;$B11&amp;"'!$B$3:$C$10"),2,FALSE))</f>
        <v>Goal is a decrease in median value (time)</v>
      </c>
      <c r="L11" s="52"/>
    </row>
    <row r="12" spans="2:12" ht="30" customHeight="1" x14ac:dyDescent="0.25">
      <c r="B12" s="38" t="s">
        <v>99</v>
      </c>
      <c r="C12" s="41" t="str">
        <f t="shared" ref="C12:C21" ca="1" si="0">IFERROR(INDIRECT("'"&amp;$B12&amp;"'!$C$4"),"No tab name entered")</f>
        <v>OP-2: Fibrinolytic Therapy Received Within 30 Minutes</v>
      </c>
      <c r="D12" s="55" t="str">
        <f t="shared" ref="D12:D21" ca="1" si="1">IF($C12="No tab name entered","N/A",IF(ISBLANK(INDIRECT("'"&amp;B12&amp;"'!$C$6")),"N/A",INDIRECT("'"&amp;B12&amp;"'!$C$6")))</f>
        <v>N/A</v>
      </c>
      <c r="E12" s="43" t="str">
        <f t="shared" ref="E12:E21" ca="1" si="2">IF($C12="No tab name entered","N/A",VLOOKUP(INDIRECT("'"&amp;B12&amp;"'!$C$6"),INDIRECT("'"&amp;B12&amp;"'!$B$14:$F$49"),4,FALSE))</f>
        <v>N/A</v>
      </c>
      <c r="F12" s="43" t="e">
        <f t="shared" ref="F12:F21" ca="1" si="3">IF($C12="No tab name entered","N/A",LOOKUP(1E+100,INDIRECT("'"&amp;B12&amp;"'!E:E")))</f>
        <v>#N/A</v>
      </c>
      <c r="G12" s="43" t="e">
        <f t="shared" ref="G12:G21" ca="1" si="4">IF($C12="No tab name entered","N/A",LOOKUP(1E+100,INDIRECT("'"&amp;B12&amp;"'!F:F")))</f>
        <v>#N/A</v>
      </c>
      <c r="H12" s="42"/>
      <c r="I12" s="50" t="str">
        <f t="shared" ref="I12:I21" ca="1" si="5">IF(ISNUMBER(SEARCH("decrease",$J12)), "Goal: Decrease", IF(ISNUMBER(SEARCH("increase",$J12)),"Goal: Increase","N/A"))</f>
        <v>Goal: Increase</v>
      </c>
      <c r="J12" s="41" t="str">
        <f t="shared" ref="J12:J21" ca="1" si="6">IF($C12="No tab name entered","NA",VLOOKUP("Notes:",INDIRECT("'"&amp;$B12&amp;"'!$B$3:$C$10"),2,FALSE))</f>
        <v>Outpatient MBQIP Domain, AMI measure set, goal is an increase in the rate (percent)</v>
      </c>
    </row>
    <row r="13" spans="2:12" ht="30" customHeight="1" x14ac:dyDescent="0.25">
      <c r="B13" s="38" t="s">
        <v>100</v>
      </c>
      <c r="C13" s="41" t="str">
        <f t="shared" ca="1" si="0"/>
        <v>OP-3b: Median Time to Transfer to Another Facility for Acute Coronary Intervention</v>
      </c>
      <c r="D13" s="55" t="str">
        <f t="shared" ref="D13" ca="1" si="7">IF($C13="No tab name entered","N/A",IF(ISBLANK(INDIRECT("'"&amp;B13&amp;"'!$C$6")),"N/A",INDIRECT("'"&amp;B13&amp;"'!$C$6")))</f>
        <v>N/A</v>
      </c>
      <c r="E13" s="43" t="str">
        <f t="shared" ref="E13" ca="1" si="8">IF($C13="No tab name entered","N/A",VLOOKUP(INDIRECT("'"&amp;B13&amp;"'!$C$6"),INDIRECT("'"&amp;B13&amp;"'!$B$14:$F$49"),4,FALSE))</f>
        <v>N/A</v>
      </c>
      <c r="F13" s="43" t="e">
        <f t="shared" ref="F13" ca="1" si="9">IF($C13="No tab name entered","N/A",LOOKUP(1E+100,INDIRECT("'"&amp;B13&amp;"'!E:E")))</f>
        <v>#N/A</v>
      </c>
      <c r="G13" s="43" t="e">
        <f t="shared" ref="G13" ca="1" si="10">IF($C13="No tab name entered","N/A",LOOKUP(1E+100,INDIRECT("'"&amp;B13&amp;"'!F:F")))</f>
        <v>#N/A</v>
      </c>
      <c r="H13" s="49"/>
      <c r="I13" s="50" t="str">
        <f t="shared" ca="1" si="5"/>
        <v>Goal: Decrease</v>
      </c>
      <c r="J13" s="41" t="str">
        <f t="shared" ca="1" si="6"/>
        <v>Outpatient MBQIP Domain, AMI measure set, goal is a decrease in median value (time)</v>
      </c>
    </row>
    <row r="14" spans="2:12" ht="30" customHeight="1" x14ac:dyDescent="0.25">
      <c r="B14" s="38" t="s">
        <v>101</v>
      </c>
      <c r="C14" s="41" t="str">
        <f t="shared" ca="1" si="0"/>
        <v>OP-5: Median Time to ECG</v>
      </c>
      <c r="D14" s="55" t="str">
        <f t="shared" ca="1" si="1"/>
        <v>N/A</v>
      </c>
      <c r="E14" s="43" t="str">
        <f t="shared" ca="1" si="2"/>
        <v>N/A</v>
      </c>
      <c r="F14" s="43" t="e">
        <f t="shared" ca="1" si="3"/>
        <v>#N/A</v>
      </c>
      <c r="G14" s="43" t="e">
        <f t="shared" ca="1" si="4"/>
        <v>#N/A</v>
      </c>
      <c r="H14" s="42"/>
      <c r="I14" s="50" t="str">
        <f t="shared" ca="1" si="5"/>
        <v>Goal: Decrease</v>
      </c>
      <c r="J14" s="41" t="str">
        <f t="shared" ca="1" si="6"/>
        <v>Outpatient MBQIP Domain, AMI measure set, goal is a decrease in median value (time)</v>
      </c>
    </row>
    <row r="15" spans="2:12" ht="30" customHeight="1" x14ac:dyDescent="0.25">
      <c r="B15" s="65" t="s">
        <v>125</v>
      </c>
      <c r="C15" s="41" t="str">
        <f t="shared" ca="1" si="0"/>
        <v>OP-18: Median Time from ED Arrival to ED Departure for Discharged ED Patients</v>
      </c>
      <c r="D15" s="55" t="str">
        <f t="shared" ca="1" si="1"/>
        <v>N/A</v>
      </c>
      <c r="E15" s="43" t="str">
        <f t="shared" ca="1" si="2"/>
        <v>N/A</v>
      </c>
      <c r="F15" s="43" t="e">
        <f t="shared" ca="1" si="3"/>
        <v>#N/A</v>
      </c>
      <c r="G15" s="43" t="e">
        <f t="shared" ca="1" si="4"/>
        <v>#N/A</v>
      </c>
      <c r="H15" s="42"/>
      <c r="I15" s="64" t="str">
        <f t="shared" ca="1" si="5"/>
        <v>Goal: Decrease</v>
      </c>
      <c r="J15" s="41" t="str">
        <f t="shared" ca="1" si="6"/>
        <v>Outpatient MBQIP Domain, ED throughput measure set, goal is a decrease in median value (time)</v>
      </c>
    </row>
    <row r="16" spans="2:12" ht="30" customHeight="1" x14ac:dyDescent="0.25">
      <c r="B16" s="38" t="s">
        <v>104</v>
      </c>
      <c r="C16" s="48" t="str">
        <f t="shared" ca="1" si="0"/>
        <v>OP-22: Patient Left Without Being Seen</v>
      </c>
      <c r="D16" s="55" t="str">
        <f t="shared" ca="1" si="1"/>
        <v>N/A</v>
      </c>
      <c r="E16" s="43" t="str">
        <f t="shared" ca="1" si="2"/>
        <v>N/A</v>
      </c>
      <c r="F16" s="43" t="e">
        <f t="shared" ca="1" si="3"/>
        <v>#N/A</v>
      </c>
      <c r="G16" s="43" t="e">
        <f t="shared" ca="1" si="4"/>
        <v>#N/A</v>
      </c>
      <c r="H16" s="49"/>
      <c r="I16" s="50" t="str">
        <f t="shared" ca="1" si="5"/>
        <v>Goal: Decrease</v>
      </c>
      <c r="J16" s="41" t="str">
        <f t="shared" ca="1" si="6"/>
        <v>Outpatient MBQIP Domain, ED throughput measure set, goal is a decrease in the rate (percent)</v>
      </c>
    </row>
    <row r="17" spans="2:10" ht="30" customHeight="1" x14ac:dyDescent="0.25">
      <c r="B17" s="38" t="s">
        <v>105</v>
      </c>
      <c r="C17" s="41" t="str">
        <f t="shared" ca="1" si="0"/>
        <v>OP-27: Influenza Vaccination Coverage Among Health Care Personnel</v>
      </c>
      <c r="D17" s="55" t="str">
        <f t="shared" ca="1" si="1"/>
        <v>N/A</v>
      </c>
      <c r="E17" s="43" t="str">
        <f t="shared" ca="1" si="2"/>
        <v>N/A</v>
      </c>
      <c r="F17" s="43" t="e">
        <f t="shared" ca="1" si="3"/>
        <v>#N/A</v>
      </c>
      <c r="G17" s="43" t="e">
        <f t="shared" ca="1" si="4"/>
        <v>#N/A</v>
      </c>
      <c r="H17" s="42"/>
      <c r="I17" s="50" t="str">
        <f t="shared" ca="1" si="5"/>
        <v>Goal: Increase</v>
      </c>
      <c r="J17" s="41" t="str">
        <f t="shared" ca="1" si="6"/>
        <v>Patient Safety/Inpatient MBQIP Domain, web-based (preventive care) measure set, goal is an increase in the rate (percent)</v>
      </c>
    </row>
    <row r="18" spans="2:10" ht="30" customHeight="1" x14ac:dyDescent="0.25">
      <c r="B18" s="51" t="s">
        <v>112</v>
      </c>
      <c r="C18" s="48" t="str">
        <f t="shared" ca="1" si="0"/>
        <v>Emergency Department Transfer Communication - All</v>
      </c>
      <c r="D18" s="55" t="str">
        <f t="shared" ca="1" si="1"/>
        <v>N/A</v>
      </c>
      <c r="E18" s="43" t="str">
        <f t="shared" ca="1" si="2"/>
        <v>N/A</v>
      </c>
      <c r="F18" s="43" t="e">
        <f t="shared" ca="1" si="3"/>
        <v>#N/A</v>
      </c>
      <c r="G18" s="43" t="e">
        <f t="shared" ca="1" si="4"/>
        <v>#N/A</v>
      </c>
      <c r="H18" s="49"/>
      <c r="I18" s="50" t="str">
        <f t="shared" ca="1" si="5"/>
        <v>Goal: Increase</v>
      </c>
      <c r="J18" s="41" t="str">
        <f t="shared" ca="1" si="6"/>
        <v>Use the EDTC Excel tool or other vendor tools to obtain the numerator and denominator. Goal is an increase in the rate (percent).</v>
      </c>
    </row>
    <row r="19" spans="2:10" ht="30" customHeight="1" x14ac:dyDescent="0.25">
      <c r="B19" s="71" t="s">
        <v>131</v>
      </c>
      <c r="C19" s="48" t="str">
        <f t="shared" ca="1" si="0"/>
        <v>ED-2: Admit Decision Time to
ED Departure Time for
Admitted Patients</v>
      </c>
      <c r="D19" s="55" t="str">
        <f t="shared" ca="1" si="1"/>
        <v>N/A</v>
      </c>
      <c r="E19" s="43" t="str">
        <f t="shared" ca="1" si="2"/>
        <v>N/A</v>
      </c>
      <c r="F19" s="43" t="e">
        <f t="shared" ca="1" si="3"/>
        <v>#N/A</v>
      </c>
      <c r="G19" s="43" t="e">
        <f t="shared" ca="1" si="4"/>
        <v>#N/A</v>
      </c>
      <c r="H19" s="49"/>
      <c r="I19" s="70" t="str">
        <f t="shared" ca="1" si="5"/>
        <v>Goal: Decrease</v>
      </c>
      <c r="J19" s="41" t="str">
        <f t="shared" ca="1" si="6"/>
        <v>Patient Safety/Inpatient MBQIP Domain, pain management measure set, goal is a decrease in median value (time)</v>
      </c>
    </row>
    <row r="20" spans="2:10" ht="30" customHeight="1" x14ac:dyDescent="0.25">
      <c r="B20" s="38"/>
      <c r="C20" s="41" t="str">
        <f t="shared" ca="1" si="0"/>
        <v>No tab name entered</v>
      </c>
      <c r="D20" s="55" t="str">
        <f t="shared" ca="1" si="1"/>
        <v>N/A</v>
      </c>
      <c r="E20" s="43" t="str">
        <f t="shared" ca="1" si="2"/>
        <v>N/A</v>
      </c>
      <c r="F20" s="43" t="str">
        <f t="shared" ca="1" si="3"/>
        <v>N/A</v>
      </c>
      <c r="G20" s="43" t="str">
        <f t="shared" ca="1" si="4"/>
        <v>N/A</v>
      </c>
      <c r="H20" s="42"/>
      <c r="I20" s="50" t="str">
        <f t="shared" ca="1" si="5"/>
        <v>N/A</v>
      </c>
      <c r="J20" s="41" t="str">
        <f t="shared" ca="1" si="6"/>
        <v>NA</v>
      </c>
    </row>
    <row r="21" spans="2:10" ht="30" customHeight="1" x14ac:dyDescent="0.25">
      <c r="B21" s="38"/>
      <c r="C21" s="48" t="str">
        <f t="shared" ca="1" si="0"/>
        <v>No tab name entered</v>
      </c>
      <c r="D21" s="55" t="str">
        <f t="shared" ca="1" si="1"/>
        <v>N/A</v>
      </c>
      <c r="E21" s="43" t="str">
        <f t="shared" ca="1" si="2"/>
        <v>N/A</v>
      </c>
      <c r="F21" s="43" t="str">
        <f t="shared" ca="1" si="3"/>
        <v>N/A</v>
      </c>
      <c r="G21" s="43" t="str">
        <f t="shared" ca="1" si="4"/>
        <v>N/A</v>
      </c>
      <c r="H21" s="49"/>
      <c r="I21" s="50" t="str">
        <f t="shared" ca="1" si="5"/>
        <v>N/A</v>
      </c>
      <c r="J21" s="41" t="str">
        <f t="shared" ca="1" si="6"/>
        <v>NA</v>
      </c>
    </row>
    <row r="23" spans="2:10" ht="18" x14ac:dyDescent="0.3">
      <c r="C23" s="44"/>
      <c r="D23" s="56"/>
    </row>
  </sheetData>
  <mergeCells count="2">
    <mergeCell ref="B2:I3"/>
    <mergeCell ref="C5:H8"/>
  </mergeCells>
  <pageMargins left="0.7" right="0.7" top="0.75" bottom="0.75" header="0.3" footer="0.3"/>
  <pageSetup scale="72" orientation="landscape" r:id="rId1"/>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Dashboard!E11:F11</xm:f>
              <xm:sqref>H11</xm:sqref>
            </x14:sparkline>
            <x14:sparkline>
              <xm:f>Dashboard!E12:F12</xm:f>
              <xm:sqref>H12</xm:sqref>
            </x14:sparkline>
            <x14:sparkline>
              <xm:f>Dashboard!E13:F13</xm:f>
              <xm:sqref>H13</xm:sqref>
            </x14:sparkline>
            <x14:sparkline>
              <xm:f>Dashboard!E14:F14</xm:f>
              <xm:sqref>H14</xm:sqref>
            </x14:sparkline>
            <x14:sparkline>
              <xm:f>Dashboard!E15:F15</xm:f>
              <xm:sqref>H15</xm:sqref>
            </x14:sparkline>
            <x14:sparkline>
              <xm:f>Dashboard!E16:F16</xm:f>
              <xm:sqref>H16</xm:sqref>
            </x14:sparkline>
            <x14:sparkline>
              <xm:f>Dashboard!E17:F17</xm:f>
              <xm:sqref>H17</xm:sqref>
            </x14:sparkline>
            <x14:sparkline>
              <xm:f>Dashboard!E18:F18</xm:f>
              <xm:sqref>H18</xm:sqref>
            </x14:sparkline>
            <x14:sparkline>
              <xm:f>Dashboard!E19:F19</xm:f>
              <xm:sqref>H19</xm:sqref>
            </x14:sparkline>
            <x14:sparkline>
              <xm:f>Dashboard!E20:F20</xm:f>
              <xm:sqref>H20</xm:sqref>
            </x14:sparkline>
            <x14:sparkline>
              <xm:f>Dashboard!E21:F21</xm:f>
              <xm:sqref>H21</xm:sqref>
            </x14:sparkline>
          </x14:sparklines>
        </x14:sparklineGroup>
      </x14:sparklineGroup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A4" sqref="A4:D4"/>
    </sheetView>
  </sheetViews>
  <sheetFormatPr defaultRowHeight="15" x14ac:dyDescent="0.25"/>
  <sheetData>
    <row r="1" spans="1:4" x14ac:dyDescent="0.25">
      <c r="B1" t="s">
        <v>11</v>
      </c>
      <c r="C1" t="s">
        <v>12</v>
      </c>
      <c r="D1" t="s">
        <v>13</v>
      </c>
    </row>
    <row r="2" spans="1:4" x14ac:dyDescent="0.25">
      <c r="A2" t="s">
        <v>4</v>
      </c>
      <c r="B2">
        <v>0</v>
      </c>
      <c r="C2">
        <v>1</v>
      </c>
      <c r="D2">
        <v>0</v>
      </c>
    </row>
    <row r="3" spans="1:4" x14ac:dyDescent="0.25">
      <c r="A3" t="s">
        <v>5</v>
      </c>
      <c r="B3">
        <v>0</v>
      </c>
      <c r="C3">
        <v>3</v>
      </c>
      <c r="D3">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1:J51"/>
  <sheetViews>
    <sheetView topLeftCell="A16" workbookViewId="0">
      <selection activeCell="G43" sqref="G43"/>
    </sheetView>
  </sheetViews>
  <sheetFormatPr defaultRowHeight="15" x14ac:dyDescent="0.25"/>
  <cols>
    <col min="1" max="1" width="1.85546875" customWidth="1"/>
    <col min="2" max="2" width="26.5703125" customWidth="1"/>
    <col min="3" max="3" width="15" customWidth="1"/>
    <col min="4" max="4" width="14.85546875"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10" ht="15.75" thickBot="1" x14ac:dyDescent="0.3"/>
    <row r="2" spans="2:10" ht="15.75" customHeight="1" x14ac:dyDescent="0.25">
      <c r="B2" s="89" t="s">
        <v>14</v>
      </c>
      <c r="C2" s="89"/>
      <c r="D2" s="89"/>
      <c r="F2" s="90" t="s">
        <v>33</v>
      </c>
      <c r="G2" s="91"/>
      <c r="H2" s="92"/>
    </row>
    <row r="3" spans="2:10" x14ac:dyDescent="0.25">
      <c r="B3" s="1" t="s">
        <v>8</v>
      </c>
      <c r="C3" s="99" t="s">
        <v>92</v>
      </c>
      <c r="D3" s="99"/>
      <c r="F3" s="93"/>
      <c r="G3" s="94"/>
      <c r="H3" s="95"/>
    </row>
    <row r="4" spans="2:10" x14ac:dyDescent="0.25">
      <c r="B4" s="1" t="s">
        <v>9</v>
      </c>
      <c r="C4" s="100" t="s">
        <v>91</v>
      </c>
      <c r="D4" s="100"/>
      <c r="F4" s="93"/>
      <c r="G4" s="94"/>
      <c r="H4" s="95"/>
    </row>
    <row r="5" spans="2:10" x14ac:dyDescent="0.25">
      <c r="B5" s="1" t="s">
        <v>3</v>
      </c>
      <c r="C5" s="99" t="s">
        <v>4</v>
      </c>
      <c r="D5" s="99"/>
      <c r="F5" s="93"/>
      <c r="G5" s="94"/>
      <c r="H5" s="95"/>
    </row>
    <row r="6" spans="2:10" x14ac:dyDescent="0.25">
      <c r="B6" s="1" t="s">
        <v>6</v>
      </c>
      <c r="C6" s="101">
        <v>42005</v>
      </c>
      <c r="D6" s="101"/>
      <c r="F6" s="93"/>
      <c r="G6" s="94"/>
      <c r="H6" s="95"/>
    </row>
    <row r="7" spans="2:10" ht="15.75" thickBot="1" x14ac:dyDescent="0.3">
      <c r="B7" s="1" t="s">
        <v>10</v>
      </c>
      <c r="C7" s="99" t="s">
        <v>42</v>
      </c>
      <c r="D7" s="99"/>
      <c r="F7" s="96"/>
      <c r="G7" s="97"/>
      <c r="H7" s="98"/>
    </row>
    <row r="8" spans="2:10" x14ac:dyDescent="0.25">
      <c r="B8" s="79" t="s">
        <v>44</v>
      </c>
      <c r="C8" s="82" t="s">
        <v>93</v>
      </c>
      <c r="D8" s="83"/>
      <c r="F8" s="18"/>
      <c r="G8" s="18"/>
      <c r="H8" s="18"/>
    </row>
    <row r="9" spans="2:10" x14ac:dyDescent="0.25">
      <c r="B9" s="80"/>
      <c r="C9" s="84"/>
      <c r="D9" s="85"/>
      <c r="F9" s="18"/>
      <c r="G9" s="18"/>
      <c r="H9" s="18"/>
    </row>
    <row r="10" spans="2:10" x14ac:dyDescent="0.25">
      <c r="B10" s="80"/>
      <c r="C10" s="84"/>
      <c r="D10" s="85"/>
      <c r="F10" s="18"/>
      <c r="G10" s="18"/>
      <c r="H10" s="18"/>
    </row>
    <row r="11" spans="2:10" x14ac:dyDescent="0.25">
      <c r="B11" s="80"/>
      <c r="C11" s="84"/>
      <c r="D11" s="85"/>
      <c r="F11" s="18"/>
      <c r="G11" s="18"/>
      <c r="H11" s="18"/>
    </row>
    <row r="12" spans="2:10" x14ac:dyDescent="0.25">
      <c r="B12" s="81"/>
      <c r="C12" s="86"/>
      <c r="D12" s="87"/>
      <c r="F12" s="18"/>
      <c r="G12" s="18"/>
      <c r="H12" s="18"/>
    </row>
    <row r="14" spans="2:10" ht="15.75" x14ac:dyDescent="0.25">
      <c r="B14" s="88" t="str">
        <f>C5&amp;" Measure Summary Trends for "&amp;C4&amp;" ("&amp;C3&amp;")"</f>
        <v>Monthly Measure Summary Trends for Example Measure (Example Hospital)</v>
      </c>
      <c r="C14" s="88"/>
      <c r="D14" s="88"/>
      <c r="E14" s="88"/>
      <c r="F14" s="88"/>
      <c r="G14" s="88"/>
      <c r="H14" s="88"/>
    </row>
    <row r="15" spans="2:10" ht="45" x14ac:dyDescent="0.25">
      <c r="B15" s="4" t="str">
        <f>C5&amp;" Encounters for "&amp;LEFT(C5,LEN(C5)-2)&amp;" Starting:"</f>
        <v>Monthly Encounters for Month Starting:</v>
      </c>
      <c r="C15" s="5" t="s">
        <v>39</v>
      </c>
      <c r="D15" s="4" t="s">
        <v>40</v>
      </c>
      <c r="E15" s="5" t="s">
        <v>39</v>
      </c>
      <c r="F15" s="5" t="s">
        <v>17</v>
      </c>
      <c r="G15" s="5" t="s">
        <v>2</v>
      </c>
      <c r="H15" s="4" t="s">
        <v>18</v>
      </c>
      <c r="I15" s="2" t="s">
        <v>16</v>
      </c>
      <c r="J15" s="3" t="s">
        <v>15</v>
      </c>
    </row>
    <row r="16" spans="2:10" x14ac:dyDescent="0.25">
      <c r="B16" s="32">
        <f>C6</f>
        <v>42005</v>
      </c>
      <c r="C16" s="13">
        <v>5.5</v>
      </c>
      <c r="D16" s="13">
        <v>10</v>
      </c>
      <c r="E16" s="12">
        <f>IF(D16=0,"",C16)</f>
        <v>5.5</v>
      </c>
      <c r="F16" s="17">
        <v>4</v>
      </c>
      <c r="G16" s="13"/>
      <c r="H16" s="13"/>
      <c r="I16" s="77">
        <f>SUM(C16:C18)/SUM(D16:D18)</f>
        <v>0.5161290322580645</v>
      </c>
      <c r="J16" s="78" t="str">
        <f>YEAR(B16)&amp; " Q" &amp; INT(MONTH(B16)/4)+1</f>
        <v>2015 Q1</v>
      </c>
    </row>
    <row r="17" spans="2:10" x14ac:dyDescent="0.25">
      <c r="B17" s="32">
        <f>DATE(YEAR(B16)+VLOOKUP($C$5,Frequency!$A$1:$D$3,4,FALSE),MONTH(B16)+VLOOKUP($C$5,Frequency!$A$1:$D$3,3,FALSE),DAY(B16)+VLOOKUP($C$5,Frequency!$A$1:$D$3,2,FALSE))</f>
        <v>42036</v>
      </c>
      <c r="C17" s="13">
        <v>5.5</v>
      </c>
      <c r="D17" s="13">
        <v>11</v>
      </c>
      <c r="E17" s="12">
        <f t="shared" ref="E17:E51" si="0">IF(D17=0,"",C17)</f>
        <v>5.5</v>
      </c>
      <c r="F17" s="17">
        <f>IF(ISBLANK($F$16)," ",$F$16)</f>
        <v>4</v>
      </c>
      <c r="G17" s="13"/>
      <c r="H17" s="13"/>
      <c r="I17" s="77"/>
      <c r="J17" s="78"/>
    </row>
    <row r="18" spans="2:10" x14ac:dyDescent="0.25">
      <c r="B18" s="32">
        <f>DATE(YEAR(B17)+VLOOKUP($C$5,Frequency!$A$1:$D$3,4,FALSE),MONTH(B17)+VLOOKUP($C$5,Frequency!$A$1:$D$3,3,FALSE),DAY(B17)+VLOOKUP($C$5,Frequency!$A$1:$D$3,2,FALSE))</f>
        <v>42064</v>
      </c>
      <c r="C18" s="13">
        <v>5</v>
      </c>
      <c r="D18" s="13">
        <v>10</v>
      </c>
      <c r="E18" s="12">
        <f t="shared" si="0"/>
        <v>5</v>
      </c>
      <c r="F18" s="17">
        <f t="shared" ref="F18:F51" si="1">IF(ISBLANK($F$16)," ",$F$16)</f>
        <v>4</v>
      </c>
      <c r="G18" s="13"/>
      <c r="H18" s="13"/>
      <c r="I18" s="77"/>
      <c r="J18" s="78"/>
    </row>
    <row r="19" spans="2:10" x14ac:dyDescent="0.25">
      <c r="B19" s="32">
        <f>DATE(YEAR(B18)+VLOOKUP($C$5,Frequency!$A$1:$D$3,4,FALSE),MONTH(B18)+VLOOKUP($C$5,Frequency!$A$1:$D$3,3,FALSE),DAY(B18)+VLOOKUP($C$5,Frequency!$A$1:$D$3,2,FALSE))</f>
        <v>42095</v>
      </c>
      <c r="C19" s="13">
        <v>6.5</v>
      </c>
      <c r="D19" s="13">
        <v>11</v>
      </c>
      <c r="E19" s="12">
        <f t="shared" si="0"/>
        <v>6.5</v>
      </c>
      <c r="F19" s="17">
        <f t="shared" si="1"/>
        <v>4</v>
      </c>
      <c r="G19" s="13"/>
      <c r="H19" s="13"/>
      <c r="I19" s="77">
        <f>SUM(C19:C21)/SUM(D19:D21)</f>
        <v>0.53125</v>
      </c>
      <c r="J19" s="78" t="str">
        <f t="shared" ref="J19" si="2">YEAR(B19)&amp; " Q" &amp; INT(MONTH(B19)/4)+1</f>
        <v>2015 Q2</v>
      </c>
    </row>
    <row r="20" spans="2:10" x14ac:dyDescent="0.25">
      <c r="B20" s="32">
        <f>DATE(YEAR(B19)+VLOOKUP($C$5,Frequency!$A$1:$D$3,4,FALSE),MONTH(B19)+VLOOKUP($C$5,Frequency!$A$1:$D$3,3,FALSE),DAY(B19)+VLOOKUP($C$5,Frequency!$A$1:$D$3,2,FALSE))</f>
        <v>42125</v>
      </c>
      <c r="C20" s="13">
        <v>5.5</v>
      </c>
      <c r="D20" s="13">
        <v>10</v>
      </c>
      <c r="E20" s="12">
        <f t="shared" si="0"/>
        <v>5.5</v>
      </c>
      <c r="F20" s="17">
        <f t="shared" si="1"/>
        <v>4</v>
      </c>
      <c r="G20" s="13"/>
      <c r="H20" s="13"/>
      <c r="I20" s="77"/>
      <c r="J20" s="78"/>
    </row>
    <row r="21" spans="2:10" x14ac:dyDescent="0.25">
      <c r="B21" s="32">
        <f>DATE(YEAR(B20)+VLOOKUP($C$5,Frequency!$A$1:$D$3,4,FALSE),MONTH(B20)+VLOOKUP($C$5,Frequency!$A$1:$D$3,3,FALSE),DAY(B20)+VLOOKUP($C$5,Frequency!$A$1:$D$3,2,FALSE))</f>
        <v>42156</v>
      </c>
      <c r="C21" s="13">
        <v>5</v>
      </c>
      <c r="D21" s="13">
        <v>11</v>
      </c>
      <c r="E21" s="12">
        <f t="shared" si="0"/>
        <v>5</v>
      </c>
      <c r="F21" s="17">
        <f t="shared" si="1"/>
        <v>4</v>
      </c>
      <c r="G21" s="13"/>
      <c r="H21" s="13"/>
      <c r="I21" s="77"/>
      <c r="J21" s="78"/>
    </row>
    <row r="22" spans="2:10" x14ac:dyDescent="0.25">
      <c r="B22" s="32">
        <f>DATE(YEAR(B21)+VLOOKUP($C$5,Frequency!$A$1:$D$3,4,FALSE),MONTH(B21)+VLOOKUP($C$5,Frequency!$A$1:$D$3,3,FALSE),DAY(B21)+VLOOKUP($C$5,Frequency!$A$1:$D$3,2,FALSE))</f>
        <v>42186</v>
      </c>
      <c r="C22" s="13">
        <v>4.5</v>
      </c>
      <c r="D22" s="13">
        <v>12</v>
      </c>
      <c r="E22" s="12">
        <f t="shared" si="0"/>
        <v>4.5</v>
      </c>
      <c r="F22" s="17">
        <f t="shared" si="1"/>
        <v>4</v>
      </c>
      <c r="G22" s="13"/>
      <c r="H22" s="13"/>
      <c r="I22" s="77">
        <f t="shared" ref="I22" si="3">SUM(C22:C24)/SUM(D22:D24)</f>
        <v>0.4</v>
      </c>
      <c r="J22" s="78" t="str">
        <f t="shared" ref="J22" si="4">YEAR(B22)&amp; " Q" &amp; INT(MONTH(B22)/4)+1</f>
        <v>2015 Q2</v>
      </c>
    </row>
    <row r="23" spans="2:10" x14ac:dyDescent="0.25">
      <c r="B23" s="32">
        <f>DATE(YEAR(B22)+VLOOKUP($C$5,Frequency!$A$1:$D$3,4,FALSE),MONTH(B22)+VLOOKUP($C$5,Frequency!$A$1:$D$3,3,FALSE),DAY(B22)+VLOOKUP($C$5,Frequency!$A$1:$D$3,2,FALSE))</f>
        <v>42217</v>
      </c>
      <c r="C23" s="13">
        <v>4</v>
      </c>
      <c r="D23" s="13">
        <v>13</v>
      </c>
      <c r="E23" s="12">
        <f t="shared" si="0"/>
        <v>4</v>
      </c>
      <c r="F23" s="17">
        <f t="shared" si="1"/>
        <v>4</v>
      </c>
      <c r="G23" s="13"/>
      <c r="H23" s="13"/>
      <c r="I23" s="77"/>
      <c r="J23" s="78"/>
    </row>
    <row r="24" spans="2:10" x14ac:dyDescent="0.25">
      <c r="B24" s="32">
        <f>DATE(YEAR(B23)+VLOOKUP($C$5,Frequency!$A$1:$D$3,4,FALSE),MONTH(B23)+VLOOKUP($C$5,Frequency!$A$1:$D$3,3,FALSE),DAY(B23)+VLOOKUP($C$5,Frequency!$A$1:$D$3,2,FALSE))</f>
        <v>42248</v>
      </c>
      <c r="C24" s="13">
        <v>5.5</v>
      </c>
      <c r="D24" s="13">
        <v>10</v>
      </c>
      <c r="E24" s="12">
        <f t="shared" si="0"/>
        <v>5.5</v>
      </c>
      <c r="F24" s="17">
        <f t="shared" si="1"/>
        <v>4</v>
      </c>
      <c r="G24" s="13"/>
      <c r="H24" s="13"/>
      <c r="I24" s="77"/>
      <c r="J24" s="78"/>
    </row>
    <row r="25" spans="2:10" x14ac:dyDescent="0.25">
      <c r="B25" s="32">
        <f>DATE(YEAR(B24)+VLOOKUP($C$5,Frequency!$A$1:$D$3,4,FALSE),MONTH(B24)+VLOOKUP($C$5,Frequency!$A$1:$D$3,3,FALSE),DAY(B24)+VLOOKUP($C$5,Frequency!$A$1:$D$3,2,FALSE))</f>
        <v>42278</v>
      </c>
      <c r="C25" s="13">
        <v>4.5</v>
      </c>
      <c r="D25" s="13">
        <v>13</v>
      </c>
      <c r="E25" s="12">
        <f t="shared" si="0"/>
        <v>4.5</v>
      </c>
      <c r="F25" s="17">
        <f t="shared" si="1"/>
        <v>4</v>
      </c>
      <c r="G25" s="13"/>
      <c r="H25" s="13"/>
      <c r="I25" s="77">
        <f t="shared" ref="I25" si="5">SUM(C25:C27)/SUM(D25:D27)</f>
        <v>0.33720930232558138</v>
      </c>
      <c r="J25" s="78" t="str">
        <f t="shared" ref="J25" si="6">YEAR(B25)&amp; " Q" &amp; INT(MONTH(B25)/4)+1</f>
        <v>2015 Q3</v>
      </c>
    </row>
    <row r="26" spans="2:10" x14ac:dyDescent="0.25">
      <c r="B26" s="32">
        <f>DATE(YEAR(B25)+VLOOKUP($C$5,Frequency!$A$1:$D$3,4,FALSE),MONTH(B25)+VLOOKUP($C$5,Frequency!$A$1:$D$3,3,FALSE),DAY(B25)+VLOOKUP($C$5,Frequency!$A$1:$D$3,2,FALSE))</f>
        <v>42309</v>
      </c>
      <c r="C26" s="13">
        <v>4</v>
      </c>
      <c r="D26" s="13">
        <v>14</v>
      </c>
      <c r="E26" s="12">
        <f t="shared" si="0"/>
        <v>4</v>
      </c>
      <c r="F26" s="17">
        <f t="shared" si="1"/>
        <v>4</v>
      </c>
      <c r="G26" s="13"/>
      <c r="H26" s="13"/>
      <c r="I26" s="77"/>
      <c r="J26" s="78"/>
    </row>
    <row r="27" spans="2:10" x14ac:dyDescent="0.25">
      <c r="B27" s="32">
        <f>DATE(YEAR(B26)+VLOOKUP($C$5,Frequency!$A$1:$D$3,4,FALSE),MONTH(B26)+VLOOKUP($C$5,Frequency!$A$1:$D$3,3,FALSE),DAY(B26)+VLOOKUP($C$5,Frequency!$A$1:$D$3,2,FALSE))</f>
        <v>42339</v>
      </c>
      <c r="C27" s="13">
        <v>6</v>
      </c>
      <c r="D27" s="13">
        <v>16</v>
      </c>
      <c r="E27" s="12">
        <f t="shared" si="0"/>
        <v>6</v>
      </c>
      <c r="F27" s="17">
        <f t="shared" si="1"/>
        <v>4</v>
      </c>
      <c r="G27" s="13"/>
      <c r="H27" s="13"/>
      <c r="I27" s="77"/>
      <c r="J27" s="78"/>
    </row>
    <row r="28" spans="2:10" x14ac:dyDescent="0.25">
      <c r="B28" s="32">
        <f>DATE(YEAR(B27)+VLOOKUP($C$5,Frequency!$A$1:$D$3,4,FALSE),MONTH(B27)+VLOOKUP($C$5,Frequency!$A$1:$D$3,3,FALSE),DAY(B27)+VLOOKUP($C$5,Frequency!$A$1:$D$3,2,FALSE))</f>
        <v>42370</v>
      </c>
      <c r="C28" s="13">
        <v>6</v>
      </c>
      <c r="D28" s="13">
        <v>18</v>
      </c>
      <c r="E28" s="12">
        <f t="shared" si="0"/>
        <v>6</v>
      </c>
      <c r="F28" s="17">
        <f t="shared" si="1"/>
        <v>4</v>
      </c>
      <c r="G28" s="13"/>
      <c r="H28" s="13"/>
      <c r="I28" s="77">
        <f t="shared" ref="I28" si="7">SUM(C28:C30)/SUM(D28:D30)</f>
        <v>0.25490196078431371</v>
      </c>
      <c r="J28" s="78" t="str">
        <f t="shared" ref="J28" si="8">YEAR(B28)&amp; " Q" &amp; INT(MONTH(B28)/4)+1</f>
        <v>2016 Q1</v>
      </c>
    </row>
    <row r="29" spans="2:10" x14ac:dyDescent="0.25">
      <c r="B29" s="32">
        <f>DATE(YEAR(B28)+VLOOKUP($C$5,Frequency!$A$1:$D$3,4,FALSE),MONTH(B28)+VLOOKUP($C$5,Frequency!$A$1:$D$3,3,FALSE),DAY(B28)+VLOOKUP($C$5,Frequency!$A$1:$D$3,2,FALSE))</f>
        <v>42401</v>
      </c>
      <c r="C29" s="13">
        <v>3</v>
      </c>
      <c r="D29" s="13">
        <v>18</v>
      </c>
      <c r="E29" s="12">
        <f t="shared" si="0"/>
        <v>3</v>
      </c>
      <c r="F29" s="17">
        <f t="shared" si="1"/>
        <v>4</v>
      </c>
      <c r="G29" s="13"/>
      <c r="H29" s="13"/>
      <c r="I29" s="77"/>
      <c r="J29" s="78"/>
    </row>
    <row r="30" spans="2:10" x14ac:dyDescent="0.25">
      <c r="B30" s="32">
        <f>DATE(YEAR(B29)+VLOOKUP($C$5,Frequency!$A$1:$D$3,4,FALSE),MONTH(B29)+VLOOKUP($C$5,Frequency!$A$1:$D$3,3,FALSE),DAY(B29)+VLOOKUP($C$5,Frequency!$A$1:$D$3,2,FALSE))</f>
        <v>42430</v>
      </c>
      <c r="C30" s="13">
        <v>4</v>
      </c>
      <c r="D30" s="13">
        <v>15</v>
      </c>
      <c r="E30" s="12">
        <f t="shared" si="0"/>
        <v>4</v>
      </c>
      <c r="F30" s="17">
        <f t="shared" si="1"/>
        <v>4</v>
      </c>
      <c r="G30" s="13"/>
      <c r="H30" s="13"/>
      <c r="I30" s="77"/>
      <c r="J30" s="78"/>
    </row>
    <row r="31" spans="2:10" x14ac:dyDescent="0.25">
      <c r="B31" s="32">
        <f>DATE(YEAR(B30)+VLOOKUP($C$5,Frequency!$A$1:$D$3,4,FALSE),MONTH(B30)+VLOOKUP($C$5,Frequency!$A$1:$D$3,3,FALSE),DAY(B30)+VLOOKUP($C$5,Frequency!$A$1:$D$3,2,FALSE))</f>
        <v>42461</v>
      </c>
      <c r="C31" s="13">
        <v>5</v>
      </c>
      <c r="D31" s="13">
        <v>21</v>
      </c>
      <c r="E31" s="12">
        <f t="shared" si="0"/>
        <v>5</v>
      </c>
      <c r="F31" s="17">
        <f t="shared" si="1"/>
        <v>4</v>
      </c>
      <c r="G31" s="13"/>
      <c r="H31" s="13"/>
      <c r="I31" s="77">
        <f t="shared" ref="I31" si="9">SUM(C31:C33)/SUM(D31:D33)</f>
        <v>0.25238095238095237</v>
      </c>
      <c r="J31" s="78" t="str">
        <f t="shared" ref="J31" si="10">YEAR(B31)&amp; " Q" &amp; INT(MONTH(B31)/4)+1</f>
        <v>2016 Q2</v>
      </c>
    </row>
    <row r="32" spans="2:10" x14ac:dyDescent="0.25">
      <c r="B32" s="32">
        <f>DATE(YEAR(B31)+VLOOKUP($C$5,Frequency!$A$1:$D$3,4,FALSE),MONTH(B31)+VLOOKUP($C$5,Frequency!$A$1:$D$3,3,FALSE),DAY(B31)+VLOOKUP($C$5,Frequency!$A$1:$D$3,2,FALSE))</f>
        <v>42491</v>
      </c>
      <c r="C32" s="13">
        <v>5.6</v>
      </c>
      <c r="D32" s="13">
        <v>21</v>
      </c>
      <c r="E32" s="12">
        <f t="shared" si="0"/>
        <v>5.6</v>
      </c>
      <c r="F32" s="17">
        <f t="shared" si="1"/>
        <v>4</v>
      </c>
      <c r="G32" s="13"/>
      <c r="H32" s="13"/>
      <c r="I32" s="77"/>
      <c r="J32" s="78"/>
    </row>
    <row r="33" spans="2:10" x14ac:dyDescent="0.25">
      <c r="B33" s="32">
        <f>DATE(YEAR(B32)+VLOOKUP($C$5,Frequency!$A$1:$D$3,4,FALSE),MONTH(B32)+VLOOKUP($C$5,Frequency!$A$1:$D$3,3,FALSE),DAY(B32)+VLOOKUP($C$5,Frequency!$A$1:$D$3,2,FALSE))</f>
        <v>42522</v>
      </c>
      <c r="C33" s="13"/>
      <c r="D33" s="13"/>
      <c r="E33" s="12" t="str">
        <f t="shared" si="0"/>
        <v/>
      </c>
      <c r="F33" s="17">
        <f t="shared" si="1"/>
        <v>4</v>
      </c>
      <c r="G33" s="13"/>
      <c r="H33" s="13"/>
      <c r="I33" s="77"/>
      <c r="J33" s="78"/>
    </row>
    <row r="34" spans="2:10" x14ac:dyDescent="0.25">
      <c r="B34" s="32">
        <f>DATE(YEAR(B33)+VLOOKUP($C$5,Frequency!$A$1:$D$3,4,FALSE),MONTH(B33)+VLOOKUP($C$5,Frequency!$A$1:$D$3,3,FALSE),DAY(B33)+VLOOKUP($C$5,Frequency!$A$1:$D$3,2,FALSE))</f>
        <v>42552</v>
      </c>
      <c r="C34" s="13"/>
      <c r="D34" s="13"/>
      <c r="E34" s="12" t="str">
        <f t="shared" si="0"/>
        <v/>
      </c>
      <c r="F34" s="17">
        <f t="shared" si="1"/>
        <v>4</v>
      </c>
      <c r="G34" s="13"/>
      <c r="H34" s="13"/>
      <c r="I34" s="77" t="e">
        <f t="shared" ref="I34" si="11">SUM(C34:C36)/SUM(D34:D36)</f>
        <v>#DIV/0!</v>
      </c>
      <c r="J34" s="78" t="str">
        <f t="shared" ref="J34" si="12">YEAR(B34)&amp; " Q" &amp; INT(MONTH(B34)/4)+1</f>
        <v>2016 Q2</v>
      </c>
    </row>
    <row r="35" spans="2:10" x14ac:dyDescent="0.25">
      <c r="B35" s="32">
        <f>DATE(YEAR(B34)+VLOOKUP($C$5,Frequency!$A$1:$D$3,4,FALSE),MONTH(B34)+VLOOKUP($C$5,Frequency!$A$1:$D$3,3,FALSE),DAY(B34)+VLOOKUP($C$5,Frequency!$A$1:$D$3,2,FALSE))</f>
        <v>42583</v>
      </c>
      <c r="C35" s="13"/>
      <c r="D35" s="13"/>
      <c r="E35" s="12" t="str">
        <f t="shared" si="0"/>
        <v/>
      </c>
      <c r="F35" s="17">
        <f t="shared" si="1"/>
        <v>4</v>
      </c>
      <c r="G35" s="13"/>
      <c r="H35" s="13"/>
      <c r="I35" s="77"/>
      <c r="J35" s="78"/>
    </row>
    <row r="36" spans="2:10" x14ac:dyDescent="0.25">
      <c r="B36" s="32">
        <f>DATE(YEAR(B35)+VLOOKUP($C$5,Frequency!$A$1:$D$3,4,FALSE),MONTH(B35)+VLOOKUP($C$5,Frequency!$A$1:$D$3,3,FALSE),DAY(B35)+VLOOKUP($C$5,Frequency!$A$1:$D$3,2,FALSE))</f>
        <v>42614</v>
      </c>
      <c r="C36" s="13"/>
      <c r="D36" s="13"/>
      <c r="E36" s="12" t="str">
        <f t="shared" si="0"/>
        <v/>
      </c>
      <c r="F36" s="17">
        <f t="shared" si="1"/>
        <v>4</v>
      </c>
      <c r="G36" s="13"/>
      <c r="H36" s="13"/>
      <c r="I36" s="77"/>
      <c r="J36" s="78"/>
    </row>
    <row r="37" spans="2:10" x14ac:dyDescent="0.25">
      <c r="B37" s="32">
        <f>DATE(YEAR(B36)+VLOOKUP($C$5,Frequency!$A$1:$D$3,4,FALSE),MONTH(B36)+VLOOKUP($C$5,Frequency!$A$1:$D$3,3,FALSE),DAY(B36)+VLOOKUP($C$5,Frequency!$A$1:$D$3,2,FALSE))</f>
        <v>42644</v>
      </c>
      <c r="C37" s="13"/>
      <c r="D37" s="13"/>
      <c r="E37" s="12" t="str">
        <f t="shared" si="0"/>
        <v/>
      </c>
      <c r="F37" s="17">
        <f t="shared" si="1"/>
        <v>4</v>
      </c>
      <c r="G37" s="13"/>
      <c r="H37" s="13"/>
      <c r="I37" s="77" t="e">
        <f t="shared" ref="I37" si="13">SUM(C37:C39)/SUM(D37:D39)</f>
        <v>#DIV/0!</v>
      </c>
      <c r="J37" s="78" t="str">
        <f t="shared" ref="J37" si="14">YEAR(B37)&amp; " Q" &amp; INT(MONTH(B37)/4)+1</f>
        <v>2016 Q3</v>
      </c>
    </row>
    <row r="38" spans="2:10" x14ac:dyDescent="0.25">
      <c r="B38" s="32">
        <f>DATE(YEAR(B37)+VLOOKUP($C$5,Frequency!$A$1:$D$3,4,FALSE),MONTH(B37)+VLOOKUP($C$5,Frequency!$A$1:$D$3,3,FALSE),DAY(B37)+VLOOKUP($C$5,Frequency!$A$1:$D$3,2,FALSE))</f>
        <v>42675</v>
      </c>
      <c r="C38" s="13"/>
      <c r="D38" s="13"/>
      <c r="E38" s="12" t="str">
        <f t="shared" si="0"/>
        <v/>
      </c>
      <c r="F38" s="17">
        <f t="shared" si="1"/>
        <v>4</v>
      </c>
      <c r="G38" s="13"/>
      <c r="H38" s="13"/>
      <c r="I38" s="77"/>
      <c r="J38" s="78"/>
    </row>
    <row r="39" spans="2:10" x14ac:dyDescent="0.25">
      <c r="B39" s="32">
        <f>DATE(YEAR(B38)+VLOOKUP($C$5,Frequency!$A$1:$D$3,4,FALSE),MONTH(B38)+VLOOKUP($C$5,Frequency!$A$1:$D$3,3,FALSE),DAY(B38)+VLOOKUP($C$5,Frequency!$A$1:$D$3,2,FALSE))</f>
        <v>42705</v>
      </c>
      <c r="C39" s="13"/>
      <c r="D39" s="13"/>
      <c r="E39" s="12" t="str">
        <f t="shared" si="0"/>
        <v/>
      </c>
      <c r="F39" s="17">
        <f t="shared" si="1"/>
        <v>4</v>
      </c>
      <c r="G39" s="13"/>
      <c r="H39" s="13"/>
      <c r="I39" s="77"/>
      <c r="J39" s="78"/>
    </row>
    <row r="40" spans="2:10" x14ac:dyDescent="0.25">
      <c r="B40" s="32">
        <f>DATE(YEAR(B39)+VLOOKUP($C$5,Frequency!$A$1:$D$3,4,FALSE),MONTH(B39)+VLOOKUP($C$5,Frequency!$A$1:$D$3,3,FALSE),DAY(B39)+VLOOKUP($C$5,Frequency!$A$1:$D$3,2,FALSE))</f>
        <v>42736</v>
      </c>
      <c r="C40" s="13"/>
      <c r="D40" s="13"/>
      <c r="E40" s="12" t="str">
        <f t="shared" si="0"/>
        <v/>
      </c>
      <c r="F40" s="17">
        <f t="shared" si="1"/>
        <v>4</v>
      </c>
      <c r="G40" s="13"/>
      <c r="H40" s="13"/>
      <c r="I40" s="77" t="e">
        <f t="shared" ref="I40" si="15">SUM(C40:C42)/SUM(D40:D42)</f>
        <v>#DIV/0!</v>
      </c>
      <c r="J40" s="78" t="str">
        <f t="shared" ref="J40" si="16">YEAR(B40)&amp; " Q" &amp; INT(MONTH(B40)/4)+1</f>
        <v>2017 Q1</v>
      </c>
    </row>
    <row r="41" spans="2:10" x14ac:dyDescent="0.25">
      <c r="B41" s="32">
        <f>DATE(YEAR(B40)+VLOOKUP($C$5,Frequency!$A$1:$D$3,4,FALSE),MONTH(B40)+VLOOKUP($C$5,Frequency!$A$1:$D$3,3,FALSE),DAY(B40)+VLOOKUP($C$5,Frequency!$A$1:$D$3,2,FALSE))</f>
        <v>42767</v>
      </c>
      <c r="C41" s="13"/>
      <c r="D41" s="13"/>
      <c r="E41" s="12" t="str">
        <f t="shared" si="0"/>
        <v/>
      </c>
      <c r="F41" s="17">
        <f t="shared" si="1"/>
        <v>4</v>
      </c>
      <c r="G41" s="13"/>
      <c r="H41" s="13"/>
      <c r="I41" s="77"/>
      <c r="J41" s="78"/>
    </row>
    <row r="42" spans="2:10" x14ac:dyDescent="0.25">
      <c r="B42" s="32">
        <f>DATE(YEAR(B41)+VLOOKUP($C$5,Frequency!$A$1:$D$3,4,FALSE),MONTH(B41)+VLOOKUP($C$5,Frequency!$A$1:$D$3,3,FALSE),DAY(B41)+VLOOKUP($C$5,Frequency!$A$1:$D$3,2,FALSE))</f>
        <v>42795</v>
      </c>
      <c r="C42" s="13"/>
      <c r="D42" s="13"/>
      <c r="E42" s="12" t="str">
        <f t="shared" si="0"/>
        <v/>
      </c>
      <c r="F42" s="17">
        <f t="shared" si="1"/>
        <v>4</v>
      </c>
      <c r="G42" s="13"/>
      <c r="H42" s="13"/>
      <c r="I42" s="77"/>
      <c r="J42" s="78"/>
    </row>
    <row r="43" spans="2:10" x14ac:dyDescent="0.25">
      <c r="B43" s="32">
        <f>DATE(YEAR(B42)+VLOOKUP($C$5,Frequency!$A$1:$D$3,4,FALSE),MONTH(B42)+VLOOKUP($C$5,Frequency!$A$1:$D$3,3,FALSE),DAY(B42)+VLOOKUP($C$5,Frequency!$A$1:$D$3,2,FALSE))</f>
        <v>42826</v>
      </c>
      <c r="C43" s="13"/>
      <c r="D43" s="13"/>
      <c r="E43" s="12" t="str">
        <f t="shared" si="0"/>
        <v/>
      </c>
      <c r="F43" s="17">
        <f t="shared" si="1"/>
        <v>4</v>
      </c>
      <c r="G43" s="13"/>
      <c r="H43" s="13"/>
      <c r="I43" s="77" t="e">
        <f t="shared" ref="I43" si="17">SUM(C43:C45)/SUM(D43:D45)</f>
        <v>#DIV/0!</v>
      </c>
      <c r="J43" s="78" t="str">
        <f t="shared" ref="J43" si="18">YEAR(B43)&amp; " Q" &amp; INT(MONTH(B43)/4)+1</f>
        <v>2017 Q2</v>
      </c>
    </row>
    <row r="44" spans="2:10" x14ac:dyDescent="0.25">
      <c r="B44" s="32">
        <f>DATE(YEAR(B43)+VLOOKUP($C$5,Frequency!$A$1:$D$3,4,FALSE),MONTH(B43)+VLOOKUP($C$5,Frequency!$A$1:$D$3,3,FALSE),DAY(B43)+VLOOKUP($C$5,Frequency!$A$1:$D$3,2,FALSE))</f>
        <v>42856</v>
      </c>
      <c r="C44" s="13"/>
      <c r="D44" s="13"/>
      <c r="E44" s="12" t="str">
        <f t="shared" si="0"/>
        <v/>
      </c>
      <c r="F44" s="17">
        <f t="shared" si="1"/>
        <v>4</v>
      </c>
      <c r="G44" s="13"/>
      <c r="H44" s="13"/>
      <c r="I44" s="77"/>
      <c r="J44" s="78"/>
    </row>
    <row r="45" spans="2:10" x14ac:dyDescent="0.25">
      <c r="B45" s="32">
        <f>DATE(YEAR(B44)+VLOOKUP($C$5,Frequency!$A$1:$D$3,4,FALSE),MONTH(B44)+VLOOKUP($C$5,Frequency!$A$1:$D$3,3,FALSE),DAY(B44)+VLOOKUP($C$5,Frequency!$A$1:$D$3,2,FALSE))</f>
        <v>42887</v>
      </c>
      <c r="C45" s="13"/>
      <c r="D45" s="13"/>
      <c r="E45" s="12" t="str">
        <f t="shared" si="0"/>
        <v/>
      </c>
      <c r="F45" s="17">
        <f t="shared" si="1"/>
        <v>4</v>
      </c>
      <c r="G45" s="13"/>
      <c r="H45" s="13"/>
      <c r="I45" s="77"/>
      <c r="J45" s="78"/>
    </row>
    <row r="46" spans="2:10" x14ac:dyDescent="0.25">
      <c r="B46" s="32">
        <f>DATE(YEAR(B45)+VLOOKUP($C$5,Frequency!$A$1:$D$3,4,FALSE),MONTH(B45)+VLOOKUP($C$5,Frequency!$A$1:$D$3,3,FALSE),DAY(B45)+VLOOKUP($C$5,Frequency!$A$1:$D$3,2,FALSE))</f>
        <v>42917</v>
      </c>
      <c r="C46" s="13"/>
      <c r="D46" s="13"/>
      <c r="E46" s="12" t="str">
        <f t="shared" si="0"/>
        <v/>
      </c>
      <c r="F46" s="17">
        <f t="shared" si="1"/>
        <v>4</v>
      </c>
      <c r="G46" s="13"/>
      <c r="H46" s="13"/>
      <c r="I46" s="77" t="e">
        <f t="shared" ref="I46" si="19">SUM(C46:C48)/SUM(D46:D48)</f>
        <v>#DIV/0!</v>
      </c>
      <c r="J46" s="78" t="str">
        <f t="shared" ref="J46" si="20">YEAR(B46)&amp; " Q" &amp; INT(MONTH(B46)/4)+1</f>
        <v>2017 Q2</v>
      </c>
    </row>
    <row r="47" spans="2:10" x14ac:dyDescent="0.25">
      <c r="B47" s="32">
        <f>DATE(YEAR(B46)+VLOOKUP($C$5,Frequency!$A$1:$D$3,4,FALSE),MONTH(B46)+VLOOKUP($C$5,Frequency!$A$1:$D$3,3,FALSE),DAY(B46)+VLOOKUP($C$5,Frequency!$A$1:$D$3,2,FALSE))</f>
        <v>42948</v>
      </c>
      <c r="C47" s="13"/>
      <c r="D47" s="13"/>
      <c r="E47" s="12" t="str">
        <f t="shared" si="0"/>
        <v/>
      </c>
      <c r="F47" s="17">
        <f t="shared" si="1"/>
        <v>4</v>
      </c>
      <c r="G47" s="13"/>
      <c r="H47" s="13"/>
      <c r="I47" s="77"/>
      <c r="J47" s="78"/>
    </row>
    <row r="48" spans="2:10" x14ac:dyDescent="0.25">
      <c r="B48" s="32">
        <f>DATE(YEAR(B47)+VLOOKUP($C$5,Frequency!$A$1:$D$3,4,FALSE),MONTH(B47)+VLOOKUP($C$5,Frequency!$A$1:$D$3,3,FALSE),DAY(B47)+VLOOKUP($C$5,Frequency!$A$1:$D$3,2,FALSE))</f>
        <v>42979</v>
      </c>
      <c r="C48" s="13"/>
      <c r="D48" s="13"/>
      <c r="E48" s="12" t="str">
        <f t="shared" si="0"/>
        <v/>
      </c>
      <c r="F48" s="17">
        <f t="shared" si="1"/>
        <v>4</v>
      </c>
      <c r="G48" s="13"/>
      <c r="H48" s="13"/>
      <c r="I48" s="77"/>
      <c r="J48" s="78"/>
    </row>
    <row r="49" spans="2:10" x14ac:dyDescent="0.25">
      <c r="B49" s="32">
        <f>DATE(YEAR(B48)+VLOOKUP($C$5,Frequency!$A$1:$D$3,4,FALSE),MONTH(B48)+VLOOKUP($C$5,Frequency!$A$1:$D$3,3,FALSE),DAY(B48)+VLOOKUP($C$5,Frequency!$A$1:$D$3,2,FALSE))</f>
        <v>43009</v>
      </c>
      <c r="C49" s="13"/>
      <c r="D49" s="13"/>
      <c r="E49" s="12" t="str">
        <f t="shared" si="0"/>
        <v/>
      </c>
      <c r="F49" s="17">
        <f t="shared" si="1"/>
        <v>4</v>
      </c>
      <c r="G49" s="13"/>
      <c r="H49" s="13"/>
      <c r="I49" s="77" t="e">
        <f t="shared" ref="I49" si="21">SUM(C49:C51)/SUM(D49:D51)</f>
        <v>#DIV/0!</v>
      </c>
      <c r="J49" s="78" t="str">
        <f t="shared" ref="J49" si="22">YEAR(B49)&amp; " Q" &amp; INT(MONTH(B49)/4)+1</f>
        <v>2017 Q3</v>
      </c>
    </row>
    <row r="50" spans="2:10" x14ac:dyDescent="0.25">
      <c r="B50" s="32">
        <f>DATE(YEAR(B49)+VLOOKUP($C$5,Frequency!$A$1:$D$3,4,FALSE),MONTH(B49)+VLOOKUP($C$5,Frequency!$A$1:$D$3,3,FALSE),DAY(B49)+VLOOKUP($C$5,Frequency!$A$1:$D$3,2,FALSE))</f>
        <v>43040</v>
      </c>
      <c r="C50" s="13"/>
      <c r="D50" s="13"/>
      <c r="E50" s="12" t="str">
        <f t="shared" si="0"/>
        <v/>
      </c>
      <c r="F50" s="17">
        <f t="shared" si="1"/>
        <v>4</v>
      </c>
      <c r="G50" s="13"/>
      <c r="H50" s="13"/>
      <c r="I50" s="77"/>
      <c r="J50" s="78"/>
    </row>
    <row r="51" spans="2:10" x14ac:dyDescent="0.25">
      <c r="B51" s="32">
        <f>DATE(YEAR(B50)+VLOOKUP($C$5,Frequency!$A$1:$D$3,4,FALSE),MONTH(B50)+VLOOKUP($C$5,Frequency!$A$1:$D$3,3,FALSE),DAY(B50)+VLOOKUP($C$5,Frequency!$A$1:$D$3,2,FALSE))</f>
        <v>43070</v>
      </c>
      <c r="C51" s="13"/>
      <c r="D51" s="13"/>
      <c r="E51" s="12" t="str">
        <f t="shared" si="0"/>
        <v/>
      </c>
      <c r="F51" s="17">
        <f t="shared" si="1"/>
        <v>4</v>
      </c>
      <c r="G51" s="13"/>
      <c r="H51" s="13"/>
      <c r="I51" s="77"/>
      <c r="J51" s="78"/>
    </row>
  </sheetData>
  <mergeCells count="34">
    <mergeCell ref="I49:I51"/>
    <mergeCell ref="J49:J51"/>
    <mergeCell ref="I40:I42"/>
    <mergeCell ref="J40:J42"/>
    <mergeCell ref="I43:I45"/>
    <mergeCell ref="J43:J45"/>
    <mergeCell ref="I46:I48"/>
    <mergeCell ref="J46:J48"/>
    <mergeCell ref="I31:I33"/>
    <mergeCell ref="J31:J33"/>
    <mergeCell ref="I34:I36"/>
    <mergeCell ref="J34:J36"/>
    <mergeCell ref="I37:I39"/>
    <mergeCell ref="J37:J39"/>
    <mergeCell ref="I22:I24"/>
    <mergeCell ref="J22:J24"/>
    <mergeCell ref="I25:I27"/>
    <mergeCell ref="J25:J27"/>
    <mergeCell ref="I28:I30"/>
    <mergeCell ref="J28:J30"/>
    <mergeCell ref="I19:I21"/>
    <mergeCell ref="J19:J21"/>
    <mergeCell ref="B2:D2"/>
    <mergeCell ref="F2:H7"/>
    <mergeCell ref="C3:D3"/>
    <mergeCell ref="C4:D4"/>
    <mergeCell ref="C5:D5"/>
    <mergeCell ref="C6:D6"/>
    <mergeCell ref="C7:D7"/>
    <mergeCell ref="B8:B12"/>
    <mergeCell ref="C8:D12"/>
    <mergeCell ref="B14:H14"/>
    <mergeCell ref="I16:I18"/>
    <mergeCell ref="J16:J1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563C1"/>
  </sheetPr>
  <dimension ref="B1:J51"/>
  <sheetViews>
    <sheetView topLeftCell="A4" workbookViewId="0">
      <selection activeCell="E16" sqref="E16:E51"/>
    </sheetView>
  </sheetViews>
  <sheetFormatPr defaultRowHeight="15" x14ac:dyDescent="0.25"/>
  <cols>
    <col min="1" max="1" width="1.85546875" customWidth="1"/>
    <col min="2" max="2" width="24" bestFit="1" customWidth="1"/>
    <col min="3" max="3" width="14.5703125" customWidth="1"/>
    <col min="4" max="4" width="14.140625"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10" ht="15.75" thickBot="1" x14ac:dyDescent="0.3"/>
    <row r="2" spans="2:10" ht="15.75" customHeight="1" x14ac:dyDescent="0.25">
      <c r="B2" s="89" t="s">
        <v>14</v>
      </c>
      <c r="C2" s="89"/>
      <c r="D2" s="89"/>
      <c r="F2" s="90" t="s">
        <v>33</v>
      </c>
      <c r="G2" s="91"/>
      <c r="H2" s="92"/>
    </row>
    <row r="3" spans="2:10" x14ac:dyDescent="0.25">
      <c r="B3" s="1" t="s">
        <v>8</v>
      </c>
      <c r="C3" s="99">
        <f>Instructions!$C$9</f>
        <v>0</v>
      </c>
      <c r="D3" s="99"/>
      <c r="F3" s="93"/>
      <c r="G3" s="94"/>
      <c r="H3" s="95"/>
    </row>
    <row r="4" spans="2:10" ht="29.25" customHeight="1" x14ac:dyDescent="0.25">
      <c r="B4" s="20" t="s">
        <v>9</v>
      </c>
      <c r="C4" s="102"/>
      <c r="D4" s="102"/>
      <c r="F4" s="93"/>
      <c r="G4" s="94"/>
      <c r="H4" s="95"/>
    </row>
    <row r="5" spans="2:10" x14ac:dyDescent="0.25">
      <c r="B5" s="1" t="s">
        <v>3</v>
      </c>
      <c r="C5" s="99" t="s">
        <v>4</v>
      </c>
      <c r="D5" s="99"/>
      <c r="F5" s="93"/>
      <c r="G5" s="94"/>
      <c r="H5" s="95"/>
    </row>
    <row r="6" spans="2:10" x14ac:dyDescent="0.25">
      <c r="B6" s="1" t="s">
        <v>6</v>
      </c>
      <c r="C6" s="101"/>
      <c r="D6" s="101"/>
      <c r="F6" s="93"/>
      <c r="G6" s="94"/>
      <c r="H6" s="95"/>
    </row>
    <row r="7" spans="2:10" ht="15.75" thickBot="1" x14ac:dyDescent="0.3">
      <c r="B7" s="1" t="s">
        <v>19</v>
      </c>
      <c r="C7" s="99"/>
      <c r="D7" s="99"/>
      <c r="F7" s="96"/>
      <c r="G7" s="97"/>
      <c r="H7" s="98"/>
    </row>
    <row r="8" spans="2:10" x14ac:dyDescent="0.25">
      <c r="B8" s="1" t="s">
        <v>36</v>
      </c>
      <c r="C8" s="99"/>
      <c r="D8" s="99"/>
      <c r="F8" s="18"/>
      <c r="G8" s="18"/>
      <c r="H8" s="18"/>
    </row>
    <row r="9" spans="2:10" x14ac:dyDescent="0.25">
      <c r="B9" s="1" t="s">
        <v>37</v>
      </c>
      <c r="C9" s="99"/>
      <c r="D9" s="99"/>
      <c r="F9" s="18"/>
      <c r="G9" s="18"/>
      <c r="H9" s="18"/>
    </row>
    <row r="10" spans="2:10" ht="15" customHeight="1" x14ac:dyDescent="0.25">
      <c r="B10" s="79" t="s">
        <v>44</v>
      </c>
      <c r="C10" s="82"/>
      <c r="D10" s="83"/>
      <c r="F10" s="18"/>
      <c r="G10" s="18"/>
      <c r="H10" s="18"/>
    </row>
    <row r="11" spans="2:10" x14ac:dyDescent="0.25">
      <c r="B11" s="80"/>
      <c r="C11" s="84"/>
      <c r="D11" s="85"/>
      <c r="F11" s="18"/>
      <c r="G11" s="18"/>
      <c r="H11" s="18"/>
    </row>
    <row r="12" spans="2:10" x14ac:dyDescent="0.25">
      <c r="B12" s="81"/>
      <c r="C12" s="86"/>
      <c r="D12" s="87"/>
      <c r="F12" s="18"/>
      <c r="G12" s="18"/>
      <c r="H12" s="18"/>
    </row>
    <row r="14" spans="2:10" ht="15.75" x14ac:dyDescent="0.25">
      <c r="B14" s="88" t="str">
        <f>C5&amp;" Measure Summary Trends for "&amp;C4&amp;" ("&amp;C3&amp;")"</f>
        <v>Monthly Measure Summary Trends for  (0)</v>
      </c>
      <c r="C14" s="88"/>
      <c r="D14" s="88"/>
      <c r="E14" s="88"/>
      <c r="F14" s="88"/>
      <c r="G14" s="88"/>
      <c r="H14" s="88"/>
    </row>
    <row r="15" spans="2:10" ht="45" x14ac:dyDescent="0.25">
      <c r="B15" s="4" t="str">
        <f>C5&amp;" Encounters for "&amp;LEFT(C5,LEN(C5)-2)&amp;" Starting:"</f>
        <v>Monthly Encounters for Month Starting:</v>
      </c>
      <c r="C15" s="5" t="s">
        <v>0</v>
      </c>
      <c r="D15" s="5" t="s">
        <v>1</v>
      </c>
      <c r="E15" s="5" t="s">
        <v>7</v>
      </c>
      <c r="F15" s="5" t="s">
        <v>17</v>
      </c>
      <c r="G15" s="5" t="s">
        <v>2</v>
      </c>
      <c r="H15" s="4" t="s">
        <v>18</v>
      </c>
      <c r="I15" s="2" t="s">
        <v>16</v>
      </c>
      <c r="J15" s="3" t="s">
        <v>15</v>
      </c>
    </row>
    <row r="16" spans="2:10" x14ac:dyDescent="0.25">
      <c r="B16" s="32">
        <f>C6</f>
        <v>0</v>
      </c>
      <c r="C16" s="13"/>
      <c r="D16" s="13"/>
      <c r="E16" s="63" t="str">
        <f>IF(D16=0,"N/A",C16/D16)</f>
        <v>N/A</v>
      </c>
      <c r="F16" s="14"/>
      <c r="G16" s="29"/>
      <c r="H16" s="13"/>
      <c r="I16" s="77" t="e">
        <f>SUM(C16:C18)/SUM(D16:D18)</f>
        <v>#DIV/0!</v>
      </c>
      <c r="J16" s="78" t="str">
        <f>YEAR(B16)&amp; " Q" &amp; INT(MONTH(B16)/4)+1</f>
        <v>1900 Q1</v>
      </c>
    </row>
    <row r="17" spans="2:10" x14ac:dyDescent="0.25">
      <c r="B17" s="32">
        <f>DATE(YEAR(B16)+VLOOKUP($C$5,Frequency!$A$1:$D$3,4,FALSE),MONTH(B16)+VLOOKUP($C$5,Frequency!$A$1:$D$3,3,FALSE),DAY(B16)+VLOOKUP($C$5,Frequency!$A$1:$D$3,2,FALSE))</f>
        <v>31</v>
      </c>
      <c r="C17" s="13"/>
      <c r="D17" s="13"/>
      <c r="E17" s="63" t="str">
        <f t="shared" ref="E17:E51" si="0">IF(D17=0,"N/A",C17/D17)</f>
        <v>N/A</v>
      </c>
      <c r="F17" s="14" t="str">
        <f>IF(ISBLANK($F$16)," ",$F$16)</f>
        <v xml:space="preserve"> </v>
      </c>
      <c r="G17" s="13"/>
      <c r="H17" s="13"/>
      <c r="I17" s="77"/>
      <c r="J17" s="78"/>
    </row>
    <row r="18" spans="2:10" x14ac:dyDescent="0.25">
      <c r="B18" s="32">
        <f>DATE(YEAR(B17)+VLOOKUP($C$5,Frequency!$A$1:$D$3,4,FALSE),MONTH(B17)+VLOOKUP($C$5,Frequency!$A$1:$D$3,3,FALSE),DAY(B17)+VLOOKUP($C$5,Frequency!$A$1:$D$3,2,FALSE))</f>
        <v>62</v>
      </c>
      <c r="C18" s="13"/>
      <c r="D18" s="13"/>
      <c r="E18" s="63" t="str">
        <f t="shared" si="0"/>
        <v>N/A</v>
      </c>
      <c r="F18" s="14" t="str">
        <f t="shared" ref="F18:F51" si="1">IF(ISBLANK($F$16)," ",$F$16)</f>
        <v xml:space="preserve"> </v>
      </c>
      <c r="G18" s="13"/>
      <c r="H18" s="13"/>
      <c r="I18" s="77"/>
      <c r="J18" s="78"/>
    </row>
    <row r="19" spans="2:10" x14ac:dyDescent="0.25">
      <c r="B19" s="32">
        <f>DATE(YEAR(B18)+VLOOKUP($C$5,Frequency!$A$1:$D$3,4,FALSE),MONTH(B18)+VLOOKUP($C$5,Frequency!$A$1:$D$3,3,FALSE),DAY(B18)+VLOOKUP($C$5,Frequency!$A$1:$D$3,2,FALSE))</f>
        <v>93</v>
      </c>
      <c r="C19" s="13"/>
      <c r="D19" s="13"/>
      <c r="E19" s="63" t="str">
        <f t="shared" si="0"/>
        <v>N/A</v>
      </c>
      <c r="F19" s="14" t="str">
        <f t="shared" si="1"/>
        <v xml:space="preserve"> </v>
      </c>
      <c r="G19" s="13"/>
      <c r="H19" s="13"/>
      <c r="I19" s="77" t="e">
        <f>SUM(C19:C21)/SUM(D19:D21)</f>
        <v>#DIV/0!</v>
      </c>
      <c r="J19" s="78" t="str">
        <f t="shared" ref="J19" si="2">YEAR(B19)&amp; " Q" &amp; INT(MONTH(B19)/4)+1</f>
        <v>1900 Q2</v>
      </c>
    </row>
    <row r="20" spans="2:10" x14ac:dyDescent="0.25">
      <c r="B20" s="32">
        <f>DATE(YEAR(B19)+VLOOKUP($C$5,Frequency!$A$1:$D$3,4,FALSE),MONTH(B19)+VLOOKUP($C$5,Frequency!$A$1:$D$3,3,FALSE),DAY(B19)+VLOOKUP($C$5,Frequency!$A$1:$D$3,2,FALSE))</f>
        <v>123</v>
      </c>
      <c r="C20" s="13"/>
      <c r="D20" s="13"/>
      <c r="E20" s="63" t="str">
        <f t="shared" si="0"/>
        <v>N/A</v>
      </c>
      <c r="F20" s="14" t="str">
        <f t="shared" si="1"/>
        <v xml:space="preserve"> </v>
      </c>
      <c r="G20" s="13"/>
      <c r="H20" s="13"/>
      <c r="I20" s="77"/>
      <c r="J20" s="78"/>
    </row>
    <row r="21" spans="2:10" x14ac:dyDescent="0.25">
      <c r="B21" s="32">
        <f>DATE(YEAR(B20)+VLOOKUP($C$5,Frequency!$A$1:$D$3,4,FALSE),MONTH(B20)+VLOOKUP($C$5,Frequency!$A$1:$D$3,3,FALSE),DAY(B20)+VLOOKUP($C$5,Frequency!$A$1:$D$3,2,FALSE))</f>
        <v>154</v>
      </c>
      <c r="C21" s="13"/>
      <c r="D21" s="13"/>
      <c r="E21" s="63" t="str">
        <f t="shared" si="0"/>
        <v>N/A</v>
      </c>
      <c r="F21" s="14" t="str">
        <f t="shared" si="1"/>
        <v xml:space="preserve"> </v>
      </c>
      <c r="G21" s="13"/>
      <c r="H21" s="13"/>
      <c r="I21" s="77"/>
      <c r="J21" s="78"/>
    </row>
    <row r="22" spans="2:10" x14ac:dyDescent="0.25">
      <c r="B22" s="32">
        <f>DATE(YEAR(B21)+VLOOKUP($C$5,Frequency!$A$1:$D$3,4,FALSE),MONTH(B21)+VLOOKUP($C$5,Frequency!$A$1:$D$3,3,FALSE),DAY(B21)+VLOOKUP($C$5,Frequency!$A$1:$D$3,2,FALSE))</f>
        <v>184</v>
      </c>
      <c r="C22" s="13"/>
      <c r="D22" s="13"/>
      <c r="E22" s="63" t="str">
        <f t="shared" si="0"/>
        <v>N/A</v>
      </c>
      <c r="F22" s="14" t="str">
        <f t="shared" si="1"/>
        <v xml:space="preserve"> </v>
      </c>
      <c r="G22" s="13"/>
      <c r="H22" s="13"/>
      <c r="I22" s="77" t="e">
        <f t="shared" ref="I22" si="3">SUM(C22:C24)/SUM(D22:D24)</f>
        <v>#DIV/0!</v>
      </c>
      <c r="J22" s="78" t="str">
        <f t="shared" ref="J22" si="4">YEAR(B22)&amp; " Q" &amp; INT(MONTH(B22)/4)+1</f>
        <v>1900 Q2</v>
      </c>
    </row>
    <row r="23" spans="2:10" x14ac:dyDescent="0.25">
      <c r="B23" s="32">
        <f>DATE(YEAR(B22)+VLOOKUP($C$5,Frequency!$A$1:$D$3,4,FALSE),MONTH(B22)+VLOOKUP($C$5,Frequency!$A$1:$D$3,3,FALSE),DAY(B22)+VLOOKUP($C$5,Frequency!$A$1:$D$3,2,FALSE))</f>
        <v>215</v>
      </c>
      <c r="C23" s="13"/>
      <c r="D23" s="13"/>
      <c r="E23" s="63" t="str">
        <f t="shared" si="0"/>
        <v>N/A</v>
      </c>
      <c r="F23" s="14" t="str">
        <f t="shared" si="1"/>
        <v xml:space="preserve"> </v>
      </c>
      <c r="G23" s="13"/>
      <c r="H23" s="13"/>
      <c r="I23" s="77"/>
      <c r="J23" s="78"/>
    </row>
    <row r="24" spans="2:10" x14ac:dyDescent="0.25">
      <c r="B24" s="32">
        <f>DATE(YEAR(B23)+VLOOKUP($C$5,Frequency!$A$1:$D$3,4,FALSE),MONTH(B23)+VLOOKUP($C$5,Frequency!$A$1:$D$3,3,FALSE),DAY(B23)+VLOOKUP($C$5,Frequency!$A$1:$D$3,2,FALSE))</f>
        <v>246</v>
      </c>
      <c r="C24" s="13"/>
      <c r="D24" s="13"/>
      <c r="E24" s="63" t="str">
        <f t="shared" si="0"/>
        <v>N/A</v>
      </c>
      <c r="F24" s="14" t="str">
        <f t="shared" si="1"/>
        <v xml:space="preserve"> </v>
      </c>
      <c r="G24" s="13"/>
      <c r="H24" s="13"/>
      <c r="I24" s="77"/>
      <c r="J24" s="78"/>
    </row>
    <row r="25" spans="2:10" x14ac:dyDescent="0.25">
      <c r="B25" s="32">
        <f>DATE(YEAR(B24)+VLOOKUP($C$5,Frequency!$A$1:$D$3,4,FALSE),MONTH(B24)+VLOOKUP($C$5,Frequency!$A$1:$D$3,3,FALSE),DAY(B24)+VLOOKUP($C$5,Frequency!$A$1:$D$3,2,FALSE))</f>
        <v>276</v>
      </c>
      <c r="C25" s="13"/>
      <c r="D25" s="13"/>
      <c r="E25" s="63" t="str">
        <f t="shared" si="0"/>
        <v>N/A</v>
      </c>
      <c r="F25" s="14" t="str">
        <f t="shared" si="1"/>
        <v xml:space="preserve"> </v>
      </c>
      <c r="G25" s="13"/>
      <c r="H25" s="13"/>
      <c r="I25" s="77" t="e">
        <f t="shared" ref="I25" si="5">SUM(C25:C27)/SUM(D25:D27)</f>
        <v>#DIV/0!</v>
      </c>
      <c r="J25" s="78" t="str">
        <f t="shared" ref="J25" si="6">YEAR(B25)&amp; " Q" &amp; INT(MONTH(B25)/4)+1</f>
        <v>1900 Q3</v>
      </c>
    </row>
    <row r="26" spans="2:10" x14ac:dyDescent="0.25">
      <c r="B26" s="32">
        <f>DATE(YEAR(B25)+VLOOKUP($C$5,Frequency!$A$1:$D$3,4,FALSE),MONTH(B25)+VLOOKUP($C$5,Frequency!$A$1:$D$3,3,FALSE),DAY(B25)+VLOOKUP($C$5,Frequency!$A$1:$D$3,2,FALSE))</f>
        <v>307</v>
      </c>
      <c r="C26" s="13"/>
      <c r="D26" s="13"/>
      <c r="E26" s="63" t="str">
        <f t="shared" si="0"/>
        <v>N/A</v>
      </c>
      <c r="F26" s="14" t="str">
        <f t="shared" si="1"/>
        <v xml:space="preserve"> </v>
      </c>
      <c r="G26" s="13"/>
      <c r="H26" s="13"/>
      <c r="I26" s="77"/>
      <c r="J26" s="78"/>
    </row>
    <row r="27" spans="2:10" x14ac:dyDescent="0.25">
      <c r="B27" s="32">
        <f>DATE(YEAR(B26)+VLOOKUP($C$5,Frequency!$A$1:$D$3,4,FALSE),MONTH(B26)+VLOOKUP($C$5,Frequency!$A$1:$D$3,3,FALSE),DAY(B26)+VLOOKUP($C$5,Frequency!$A$1:$D$3,2,FALSE))</f>
        <v>337</v>
      </c>
      <c r="C27" s="13"/>
      <c r="D27" s="13"/>
      <c r="E27" s="63" t="str">
        <f t="shared" si="0"/>
        <v>N/A</v>
      </c>
      <c r="F27" s="14" t="str">
        <f t="shared" si="1"/>
        <v xml:space="preserve"> </v>
      </c>
      <c r="G27" s="13"/>
      <c r="H27" s="13"/>
      <c r="I27" s="77"/>
      <c r="J27" s="78"/>
    </row>
    <row r="28" spans="2:10" x14ac:dyDescent="0.25">
      <c r="B28" s="32">
        <f>DATE(YEAR(B27)+VLOOKUP($C$5,Frequency!$A$1:$D$3,4,FALSE),MONTH(B27)+VLOOKUP($C$5,Frequency!$A$1:$D$3,3,FALSE),DAY(B27)+VLOOKUP($C$5,Frequency!$A$1:$D$3,2,FALSE))</f>
        <v>368</v>
      </c>
      <c r="C28" s="13"/>
      <c r="D28" s="13"/>
      <c r="E28" s="63" t="str">
        <f t="shared" si="0"/>
        <v>N/A</v>
      </c>
      <c r="F28" s="14" t="str">
        <f t="shared" si="1"/>
        <v xml:space="preserve"> </v>
      </c>
      <c r="G28" s="13"/>
      <c r="H28" s="13"/>
      <c r="I28" s="77" t="e">
        <f t="shared" ref="I28" si="7">SUM(C28:C30)/SUM(D28:D30)</f>
        <v>#DIV/0!</v>
      </c>
      <c r="J28" s="78" t="str">
        <f t="shared" ref="J28" si="8">YEAR(B28)&amp; " Q" &amp; INT(MONTH(B28)/4)+1</f>
        <v>1901 Q1</v>
      </c>
    </row>
    <row r="29" spans="2:10" x14ac:dyDescent="0.25">
      <c r="B29" s="32">
        <f>DATE(YEAR(B28)+VLOOKUP($C$5,Frequency!$A$1:$D$3,4,FALSE),MONTH(B28)+VLOOKUP($C$5,Frequency!$A$1:$D$3,3,FALSE),DAY(B28)+VLOOKUP($C$5,Frequency!$A$1:$D$3,2,FALSE))</f>
        <v>399</v>
      </c>
      <c r="C29" s="13"/>
      <c r="D29" s="13"/>
      <c r="E29" s="63" t="str">
        <f t="shared" si="0"/>
        <v>N/A</v>
      </c>
      <c r="F29" s="14" t="str">
        <f t="shared" si="1"/>
        <v xml:space="preserve"> </v>
      </c>
      <c r="G29" s="13"/>
      <c r="H29" s="13"/>
      <c r="I29" s="77"/>
      <c r="J29" s="78"/>
    </row>
    <row r="30" spans="2:10" x14ac:dyDescent="0.25">
      <c r="B30" s="32">
        <f>DATE(YEAR(B29)+VLOOKUP($C$5,Frequency!$A$1:$D$3,4,FALSE),MONTH(B29)+VLOOKUP($C$5,Frequency!$A$1:$D$3,3,FALSE),DAY(B29)+VLOOKUP($C$5,Frequency!$A$1:$D$3,2,FALSE))</f>
        <v>427</v>
      </c>
      <c r="C30" s="13"/>
      <c r="D30" s="13"/>
      <c r="E30" s="63" t="str">
        <f t="shared" si="0"/>
        <v>N/A</v>
      </c>
      <c r="F30" s="14" t="str">
        <f t="shared" si="1"/>
        <v xml:space="preserve"> </v>
      </c>
      <c r="G30" s="13"/>
      <c r="H30" s="13"/>
      <c r="I30" s="77"/>
      <c r="J30" s="78"/>
    </row>
    <row r="31" spans="2:10" x14ac:dyDescent="0.25">
      <c r="B31" s="32">
        <f>DATE(YEAR(B30)+VLOOKUP($C$5,Frequency!$A$1:$D$3,4,FALSE),MONTH(B30)+VLOOKUP($C$5,Frequency!$A$1:$D$3,3,FALSE),DAY(B30)+VLOOKUP($C$5,Frequency!$A$1:$D$3,2,FALSE))</f>
        <v>458</v>
      </c>
      <c r="C31" s="13"/>
      <c r="D31" s="13"/>
      <c r="E31" s="63" t="str">
        <f t="shared" si="0"/>
        <v>N/A</v>
      </c>
      <c r="F31" s="14" t="str">
        <f t="shared" si="1"/>
        <v xml:space="preserve"> </v>
      </c>
      <c r="G31" s="13"/>
      <c r="H31" s="13"/>
      <c r="I31" s="77" t="e">
        <f t="shared" ref="I31" si="9">SUM(C31:C33)/SUM(D31:D33)</f>
        <v>#DIV/0!</v>
      </c>
      <c r="J31" s="78" t="str">
        <f t="shared" ref="J31" si="10">YEAR(B31)&amp; " Q" &amp; INT(MONTH(B31)/4)+1</f>
        <v>1901 Q2</v>
      </c>
    </row>
    <row r="32" spans="2:10" x14ac:dyDescent="0.25">
      <c r="B32" s="32">
        <f>DATE(YEAR(B31)+VLOOKUP($C$5,Frequency!$A$1:$D$3,4,FALSE),MONTH(B31)+VLOOKUP($C$5,Frequency!$A$1:$D$3,3,FALSE),DAY(B31)+VLOOKUP($C$5,Frequency!$A$1:$D$3,2,FALSE))</f>
        <v>488</v>
      </c>
      <c r="C32" s="13"/>
      <c r="D32" s="13"/>
      <c r="E32" s="63" t="str">
        <f t="shared" si="0"/>
        <v>N/A</v>
      </c>
      <c r="F32" s="14" t="str">
        <f t="shared" si="1"/>
        <v xml:space="preserve"> </v>
      </c>
      <c r="G32" s="13"/>
      <c r="H32" s="13"/>
      <c r="I32" s="77"/>
      <c r="J32" s="78"/>
    </row>
    <row r="33" spans="2:10" x14ac:dyDescent="0.25">
      <c r="B33" s="32">
        <f>DATE(YEAR(B32)+VLOOKUP($C$5,Frequency!$A$1:$D$3,4,FALSE),MONTH(B32)+VLOOKUP($C$5,Frequency!$A$1:$D$3,3,FALSE),DAY(B32)+VLOOKUP($C$5,Frequency!$A$1:$D$3,2,FALSE))</f>
        <v>519</v>
      </c>
      <c r="C33" s="13"/>
      <c r="D33" s="13"/>
      <c r="E33" s="63" t="str">
        <f t="shared" si="0"/>
        <v>N/A</v>
      </c>
      <c r="F33" s="14" t="str">
        <f t="shared" si="1"/>
        <v xml:space="preserve"> </v>
      </c>
      <c r="G33" s="13"/>
      <c r="H33" s="13"/>
      <c r="I33" s="77"/>
      <c r="J33" s="78"/>
    </row>
    <row r="34" spans="2:10" x14ac:dyDescent="0.25">
      <c r="B34" s="32">
        <f>DATE(YEAR(B33)+VLOOKUP($C$5,Frequency!$A$1:$D$3,4,FALSE),MONTH(B33)+VLOOKUP($C$5,Frequency!$A$1:$D$3,3,FALSE),DAY(B33)+VLOOKUP($C$5,Frequency!$A$1:$D$3,2,FALSE))</f>
        <v>549</v>
      </c>
      <c r="C34" s="13"/>
      <c r="D34" s="13"/>
      <c r="E34" s="63" t="str">
        <f t="shared" si="0"/>
        <v>N/A</v>
      </c>
      <c r="F34" s="14" t="str">
        <f t="shared" si="1"/>
        <v xml:space="preserve"> </v>
      </c>
      <c r="G34" s="13"/>
      <c r="H34" s="13"/>
      <c r="I34" s="77" t="e">
        <f t="shared" ref="I34" si="11">SUM(C34:C36)/SUM(D34:D36)</f>
        <v>#DIV/0!</v>
      </c>
      <c r="J34" s="78" t="str">
        <f t="shared" ref="J34" si="12">YEAR(B34)&amp; " Q" &amp; INT(MONTH(B34)/4)+1</f>
        <v>1901 Q2</v>
      </c>
    </row>
    <row r="35" spans="2:10" x14ac:dyDescent="0.25">
      <c r="B35" s="32">
        <f>DATE(YEAR(B34)+VLOOKUP($C$5,Frequency!$A$1:$D$3,4,FALSE),MONTH(B34)+VLOOKUP($C$5,Frequency!$A$1:$D$3,3,FALSE),DAY(B34)+VLOOKUP($C$5,Frequency!$A$1:$D$3,2,FALSE))</f>
        <v>580</v>
      </c>
      <c r="C35" s="13"/>
      <c r="D35" s="13"/>
      <c r="E35" s="63" t="str">
        <f t="shared" si="0"/>
        <v>N/A</v>
      </c>
      <c r="F35" s="14" t="str">
        <f t="shared" si="1"/>
        <v xml:space="preserve"> </v>
      </c>
      <c r="G35" s="13"/>
      <c r="H35" s="13"/>
      <c r="I35" s="77"/>
      <c r="J35" s="78"/>
    </row>
    <row r="36" spans="2:10" x14ac:dyDescent="0.25">
      <c r="B36" s="32">
        <f>DATE(YEAR(B35)+VLOOKUP($C$5,Frequency!$A$1:$D$3,4,FALSE),MONTH(B35)+VLOOKUP($C$5,Frequency!$A$1:$D$3,3,FALSE),DAY(B35)+VLOOKUP($C$5,Frequency!$A$1:$D$3,2,FALSE))</f>
        <v>611</v>
      </c>
      <c r="C36" s="13"/>
      <c r="D36" s="13"/>
      <c r="E36" s="63" t="str">
        <f t="shared" si="0"/>
        <v>N/A</v>
      </c>
      <c r="F36" s="14" t="str">
        <f t="shared" si="1"/>
        <v xml:space="preserve"> </v>
      </c>
      <c r="G36" s="13"/>
      <c r="H36" s="13"/>
      <c r="I36" s="77"/>
      <c r="J36" s="78"/>
    </row>
    <row r="37" spans="2:10" x14ac:dyDescent="0.25">
      <c r="B37" s="32">
        <f>DATE(YEAR(B36)+VLOOKUP($C$5,Frequency!$A$1:$D$3,4,FALSE),MONTH(B36)+VLOOKUP($C$5,Frequency!$A$1:$D$3,3,FALSE),DAY(B36)+VLOOKUP($C$5,Frequency!$A$1:$D$3,2,FALSE))</f>
        <v>641</v>
      </c>
      <c r="C37" s="13"/>
      <c r="D37" s="13"/>
      <c r="E37" s="63" t="str">
        <f t="shared" si="0"/>
        <v>N/A</v>
      </c>
      <c r="F37" s="14" t="str">
        <f t="shared" si="1"/>
        <v xml:space="preserve"> </v>
      </c>
      <c r="G37" s="13"/>
      <c r="H37" s="13"/>
      <c r="I37" s="77" t="e">
        <f t="shared" ref="I37" si="13">SUM(C37:C39)/SUM(D37:D39)</f>
        <v>#DIV/0!</v>
      </c>
      <c r="J37" s="78" t="str">
        <f t="shared" ref="J37" si="14">YEAR(B37)&amp; " Q" &amp; INT(MONTH(B37)/4)+1</f>
        <v>1901 Q3</v>
      </c>
    </row>
    <row r="38" spans="2:10" x14ac:dyDescent="0.25">
      <c r="B38" s="32">
        <f>DATE(YEAR(B37)+VLOOKUP($C$5,Frequency!$A$1:$D$3,4,FALSE),MONTH(B37)+VLOOKUP($C$5,Frequency!$A$1:$D$3,3,FALSE),DAY(B37)+VLOOKUP($C$5,Frequency!$A$1:$D$3,2,FALSE))</f>
        <v>672</v>
      </c>
      <c r="C38" s="13"/>
      <c r="D38" s="13"/>
      <c r="E38" s="63" t="str">
        <f t="shared" si="0"/>
        <v>N/A</v>
      </c>
      <c r="F38" s="14" t="str">
        <f t="shared" si="1"/>
        <v xml:space="preserve"> </v>
      </c>
      <c r="G38" s="13"/>
      <c r="H38" s="13"/>
      <c r="I38" s="77"/>
      <c r="J38" s="78"/>
    </row>
    <row r="39" spans="2:10" x14ac:dyDescent="0.25">
      <c r="B39" s="32">
        <f>DATE(YEAR(B38)+VLOOKUP($C$5,Frequency!$A$1:$D$3,4,FALSE),MONTH(B38)+VLOOKUP($C$5,Frequency!$A$1:$D$3,3,FALSE),DAY(B38)+VLOOKUP($C$5,Frequency!$A$1:$D$3,2,FALSE))</f>
        <v>702</v>
      </c>
      <c r="C39" s="13"/>
      <c r="D39" s="13"/>
      <c r="E39" s="63" t="str">
        <f t="shared" si="0"/>
        <v>N/A</v>
      </c>
      <c r="F39" s="14" t="str">
        <f t="shared" si="1"/>
        <v xml:space="preserve"> </v>
      </c>
      <c r="G39" s="13"/>
      <c r="H39" s="13"/>
      <c r="I39" s="77"/>
      <c r="J39" s="78"/>
    </row>
    <row r="40" spans="2:10" x14ac:dyDescent="0.25">
      <c r="B40" s="32">
        <f>DATE(YEAR(B39)+VLOOKUP($C$5,Frequency!$A$1:$D$3,4,FALSE),MONTH(B39)+VLOOKUP($C$5,Frequency!$A$1:$D$3,3,FALSE),DAY(B39)+VLOOKUP($C$5,Frequency!$A$1:$D$3,2,FALSE))</f>
        <v>733</v>
      </c>
      <c r="C40" s="13"/>
      <c r="D40" s="13"/>
      <c r="E40" s="63" t="str">
        <f t="shared" si="0"/>
        <v>N/A</v>
      </c>
      <c r="F40" s="14" t="str">
        <f t="shared" si="1"/>
        <v xml:space="preserve"> </v>
      </c>
      <c r="G40" s="13"/>
      <c r="H40" s="13"/>
      <c r="I40" s="77" t="e">
        <f t="shared" ref="I40" si="15">SUM(C40:C42)/SUM(D40:D42)</f>
        <v>#DIV/0!</v>
      </c>
      <c r="J40" s="78" t="str">
        <f t="shared" ref="J40" si="16">YEAR(B40)&amp; " Q" &amp; INT(MONTH(B40)/4)+1</f>
        <v>1902 Q1</v>
      </c>
    </row>
    <row r="41" spans="2:10" x14ac:dyDescent="0.25">
      <c r="B41" s="32">
        <f>DATE(YEAR(B40)+VLOOKUP($C$5,Frequency!$A$1:$D$3,4,FALSE),MONTH(B40)+VLOOKUP($C$5,Frequency!$A$1:$D$3,3,FALSE),DAY(B40)+VLOOKUP($C$5,Frequency!$A$1:$D$3,2,FALSE))</f>
        <v>764</v>
      </c>
      <c r="C41" s="13"/>
      <c r="D41" s="13"/>
      <c r="E41" s="63" t="str">
        <f t="shared" si="0"/>
        <v>N/A</v>
      </c>
      <c r="F41" s="14" t="str">
        <f t="shared" si="1"/>
        <v xml:space="preserve"> </v>
      </c>
      <c r="G41" s="13"/>
      <c r="H41" s="13"/>
      <c r="I41" s="77"/>
      <c r="J41" s="78"/>
    </row>
    <row r="42" spans="2:10" x14ac:dyDescent="0.25">
      <c r="B42" s="32">
        <f>DATE(YEAR(B41)+VLOOKUP($C$5,Frequency!$A$1:$D$3,4,FALSE),MONTH(B41)+VLOOKUP($C$5,Frequency!$A$1:$D$3,3,FALSE),DAY(B41)+VLOOKUP($C$5,Frequency!$A$1:$D$3,2,FALSE))</f>
        <v>792</v>
      </c>
      <c r="C42" s="13"/>
      <c r="D42" s="13"/>
      <c r="E42" s="63" t="str">
        <f t="shared" si="0"/>
        <v>N/A</v>
      </c>
      <c r="F42" s="14" t="str">
        <f t="shared" si="1"/>
        <v xml:space="preserve"> </v>
      </c>
      <c r="G42" s="13"/>
      <c r="H42" s="13"/>
      <c r="I42" s="77"/>
      <c r="J42" s="78"/>
    </row>
    <row r="43" spans="2:10" x14ac:dyDescent="0.25">
      <c r="B43" s="32">
        <f>DATE(YEAR(B42)+VLOOKUP($C$5,Frequency!$A$1:$D$3,4,FALSE),MONTH(B42)+VLOOKUP($C$5,Frequency!$A$1:$D$3,3,FALSE),DAY(B42)+VLOOKUP($C$5,Frequency!$A$1:$D$3,2,FALSE))</f>
        <v>823</v>
      </c>
      <c r="C43" s="13"/>
      <c r="D43" s="13"/>
      <c r="E43" s="63" t="str">
        <f t="shared" si="0"/>
        <v>N/A</v>
      </c>
      <c r="F43" s="14" t="str">
        <f t="shared" si="1"/>
        <v xml:space="preserve"> </v>
      </c>
      <c r="G43" s="13"/>
      <c r="H43" s="13"/>
      <c r="I43" s="77" t="e">
        <f t="shared" ref="I43" si="17">SUM(C43:C45)/SUM(D43:D45)</f>
        <v>#DIV/0!</v>
      </c>
      <c r="J43" s="78" t="str">
        <f t="shared" ref="J43" si="18">YEAR(B43)&amp; " Q" &amp; INT(MONTH(B43)/4)+1</f>
        <v>1902 Q2</v>
      </c>
    </row>
    <row r="44" spans="2:10" x14ac:dyDescent="0.25">
      <c r="B44" s="32">
        <f>DATE(YEAR(B43)+VLOOKUP($C$5,Frequency!$A$1:$D$3,4,FALSE),MONTH(B43)+VLOOKUP($C$5,Frequency!$A$1:$D$3,3,FALSE),DAY(B43)+VLOOKUP($C$5,Frequency!$A$1:$D$3,2,FALSE))</f>
        <v>853</v>
      </c>
      <c r="C44" s="13"/>
      <c r="D44" s="13"/>
      <c r="E44" s="63" t="str">
        <f t="shared" si="0"/>
        <v>N/A</v>
      </c>
      <c r="F44" s="14" t="str">
        <f t="shared" si="1"/>
        <v xml:space="preserve"> </v>
      </c>
      <c r="G44" s="13"/>
      <c r="H44" s="13"/>
      <c r="I44" s="77"/>
      <c r="J44" s="78"/>
    </row>
    <row r="45" spans="2:10" x14ac:dyDescent="0.25">
      <c r="B45" s="32">
        <f>DATE(YEAR(B44)+VLOOKUP($C$5,Frequency!$A$1:$D$3,4,FALSE),MONTH(B44)+VLOOKUP($C$5,Frequency!$A$1:$D$3,3,FALSE),DAY(B44)+VLOOKUP($C$5,Frequency!$A$1:$D$3,2,FALSE))</f>
        <v>884</v>
      </c>
      <c r="C45" s="13"/>
      <c r="D45" s="13"/>
      <c r="E45" s="63" t="str">
        <f t="shared" si="0"/>
        <v>N/A</v>
      </c>
      <c r="F45" s="14" t="str">
        <f t="shared" si="1"/>
        <v xml:space="preserve"> </v>
      </c>
      <c r="G45" s="13"/>
      <c r="H45" s="13"/>
      <c r="I45" s="77"/>
      <c r="J45" s="78"/>
    </row>
    <row r="46" spans="2:10" x14ac:dyDescent="0.25">
      <c r="B46" s="32">
        <f>DATE(YEAR(B45)+VLOOKUP($C$5,Frequency!$A$1:$D$3,4,FALSE),MONTH(B45)+VLOOKUP($C$5,Frequency!$A$1:$D$3,3,FALSE),DAY(B45)+VLOOKUP($C$5,Frequency!$A$1:$D$3,2,FALSE))</f>
        <v>914</v>
      </c>
      <c r="C46" s="13"/>
      <c r="D46" s="13"/>
      <c r="E46" s="63" t="str">
        <f t="shared" si="0"/>
        <v>N/A</v>
      </c>
      <c r="F46" s="14" t="str">
        <f t="shared" si="1"/>
        <v xml:space="preserve"> </v>
      </c>
      <c r="G46" s="13"/>
      <c r="H46" s="13"/>
      <c r="I46" s="77" t="e">
        <f t="shared" ref="I46" si="19">SUM(C46:C48)/SUM(D46:D48)</f>
        <v>#DIV/0!</v>
      </c>
      <c r="J46" s="78" t="str">
        <f t="shared" ref="J46" si="20">YEAR(B46)&amp; " Q" &amp; INT(MONTH(B46)/4)+1</f>
        <v>1902 Q2</v>
      </c>
    </row>
    <row r="47" spans="2:10" x14ac:dyDescent="0.25">
      <c r="B47" s="32">
        <f>DATE(YEAR(B46)+VLOOKUP($C$5,Frequency!$A$1:$D$3,4,FALSE),MONTH(B46)+VLOOKUP($C$5,Frequency!$A$1:$D$3,3,FALSE),DAY(B46)+VLOOKUP($C$5,Frequency!$A$1:$D$3,2,FALSE))</f>
        <v>945</v>
      </c>
      <c r="C47" s="13"/>
      <c r="D47" s="13"/>
      <c r="E47" s="63" t="str">
        <f t="shared" si="0"/>
        <v>N/A</v>
      </c>
      <c r="F47" s="14" t="str">
        <f t="shared" si="1"/>
        <v xml:space="preserve"> </v>
      </c>
      <c r="G47" s="13"/>
      <c r="H47" s="13"/>
      <c r="I47" s="77"/>
      <c r="J47" s="78"/>
    </row>
    <row r="48" spans="2:10" x14ac:dyDescent="0.25">
      <c r="B48" s="32">
        <f>DATE(YEAR(B47)+VLOOKUP($C$5,Frequency!$A$1:$D$3,4,FALSE),MONTH(B47)+VLOOKUP($C$5,Frequency!$A$1:$D$3,3,FALSE),DAY(B47)+VLOOKUP($C$5,Frequency!$A$1:$D$3,2,FALSE))</f>
        <v>976</v>
      </c>
      <c r="C48" s="13"/>
      <c r="D48" s="13"/>
      <c r="E48" s="63" t="str">
        <f t="shared" si="0"/>
        <v>N/A</v>
      </c>
      <c r="F48" s="14" t="str">
        <f t="shared" si="1"/>
        <v xml:space="preserve"> </v>
      </c>
      <c r="G48" s="13"/>
      <c r="H48" s="13"/>
      <c r="I48" s="77"/>
      <c r="J48" s="78"/>
    </row>
    <row r="49" spans="2:10" x14ac:dyDescent="0.25">
      <c r="B49" s="32">
        <f>DATE(YEAR(B48)+VLOOKUP($C$5,Frequency!$A$1:$D$3,4,FALSE),MONTH(B48)+VLOOKUP($C$5,Frequency!$A$1:$D$3,3,FALSE),DAY(B48)+VLOOKUP($C$5,Frequency!$A$1:$D$3,2,FALSE))</f>
        <v>1006</v>
      </c>
      <c r="C49" s="13"/>
      <c r="D49" s="13"/>
      <c r="E49" s="63" t="str">
        <f t="shared" si="0"/>
        <v>N/A</v>
      </c>
      <c r="F49" s="14" t="str">
        <f t="shared" si="1"/>
        <v xml:space="preserve"> </v>
      </c>
      <c r="G49" s="13"/>
      <c r="H49" s="13"/>
      <c r="I49" s="77" t="e">
        <f t="shared" ref="I49" si="21">SUM(C49:C51)/SUM(D49:D51)</f>
        <v>#DIV/0!</v>
      </c>
      <c r="J49" s="78" t="str">
        <f t="shared" ref="J49" si="22">YEAR(B49)&amp; " Q" &amp; INT(MONTH(B49)/4)+1</f>
        <v>1902 Q3</v>
      </c>
    </row>
    <row r="50" spans="2:10" x14ac:dyDescent="0.25">
      <c r="B50" s="32">
        <f>DATE(YEAR(B49)+VLOOKUP($C$5,Frequency!$A$1:$D$3,4,FALSE),MONTH(B49)+VLOOKUP($C$5,Frequency!$A$1:$D$3,3,FALSE),DAY(B49)+VLOOKUP($C$5,Frequency!$A$1:$D$3,2,FALSE))</f>
        <v>1037</v>
      </c>
      <c r="C50" s="13"/>
      <c r="D50" s="13"/>
      <c r="E50" s="63" t="str">
        <f t="shared" si="0"/>
        <v>N/A</v>
      </c>
      <c r="F50" s="14" t="str">
        <f t="shared" si="1"/>
        <v xml:space="preserve"> </v>
      </c>
      <c r="G50" s="13"/>
      <c r="H50" s="13"/>
      <c r="I50" s="77"/>
      <c r="J50" s="78"/>
    </row>
    <row r="51" spans="2:10" x14ac:dyDescent="0.25">
      <c r="B51" s="32">
        <f>DATE(YEAR(B50)+VLOOKUP($C$5,Frequency!$A$1:$D$3,4,FALSE),MONTH(B50)+VLOOKUP($C$5,Frequency!$A$1:$D$3,3,FALSE),DAY(B50)+VLOOKUP($C$5,Frequency!$A$1:$D$3,2,FALSE))</f>
        <v>1067</v>
      </c>
      <c r="C51" s="13"/>
      <c r="D51" s="13"/>
      <c r="E51" s="63" t="str">
        <f t="shared" si="0"/>
        <v>N/A</v>
      </c>
      <c r="F51" s="14" t="str">
        <f t="shared" si="1"/>
        <v xml:space="preserve"> </v>
      </c>
      <c r="G51" s="13"/>
      <c r="H51" s="13"/>
      <c r="I51" s="77"/>
      <c r="J51" s="78"/>
    </row>
  </sheetData>
  <mergeCells count="36">
    <mergeCell ref="B2:D2"/>
    <mergeCell ref="F2:H7"/>
    <mergeCell ref="C3:D3"/>
    <mergeCell ref="C4:D4"/>
    <mergeCell ref="C5:D5"/>
    <mergeCell ref="C6:D6"/>
    <mergeCell ref="C7:D7"/>
    <mergeCell ref="I25:I27"/>
    <mergeCell ref="J25:J27"/>
    <mergeCell ref="C8:D8"/>
    <mergeCell ref="C9:D9"/>
    <mergeCell ref="B10:B12"/>
    <mergeCell ref="C10:D12"/>
    <mergeCell ref="B14:H14"/>
    <mergeCell ref="I16:I18"/>
    <mergeCell ref="J16:J18"/>
    <mergeCell ref="I19:I21"/>
    <mergeCell ref="J19:J21"/>
    <mergeCell ref="I22:I24"/>
    <mergeCell ref="J22:J24"/>
    <mergeCell ref="I28:I30"/>
    <mergeCell ref="J28:J30"/>
    <mergeCell ref="I31:I33"/>
    <mergeCell ref="J31:J33"/>
    <mergeCell ref="I34:I36"/>
    <mergeCell ref="J34:J36"/>
    <mergeCell ref="I46:I48"/>
    <mergeCell ref="J46:J48"/>
    <mergeCell ref="I49:I51"/>
    <mergeCell ref="J49:J51"/>
    <mergeCell ref="I37:I39"/>
    <mergeCell ref="J37:J39"/>
    <mergeCell ref="I40:I42"/>
    <mergeCell ref="J40:J42"/>
    <mergeCell ref="I43:I45"/>
    <mergeCell ref="J43:J4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563C1"/>
  </sheetPr>
  <dimension ref="B1:J51"/>
  <sheetViews>
    <sheetView workbookViewId="0">
      <selection activeCell="A12" sqref="A12:XFD12"/>
    </sheetView>
  </sheetViews>
  <sheetFormatPr defaultRowHeight="15" x14ac:dyDescent="0.25"/>
  <cols>
    <col min="1" max="1" width="1.85546875" customWidth="1"/>
    <col min="2" max="2" width="26.42578125" bestFit="1" customWidth="1"/>
    <col min="3" max="3" width="10.7109375" bestFit="1" customWidth="1"/>
    <col min="4" max="4" width="12.7109375" bestFit="1" customWidth="1"/>
    <col min="5" max="5" width="18.140625" customWidth="1"/>
    <col min="6" max="6" width="12.28515625" customWidth="1"/>
    <col min="7" max="7" width="21.5703125" customWidth="1"/>
    <col min="8" max="8" width="13.5703125" customWidth="1"/>
    <col min="9" max="9" width="20" hidden="1" customWidth="1"/>
    <col min="10" max="10" width="9.140625" hidden="1" customWidth="1"/>
  </cols>
  <sheetData>
    <row r="1" spans="2:10" ht="15.75" thickBot="1" x14ac:dyDescent="0.3"/>
    <row r="2" spans="2:10" ht="15.75" customHeight="1" x14ac:dyDescent="0.25">
      <c r="B2" s="89" t="s">
        <v>14</v>
      </c>
      <c r="C2" s="89"/>
      <c r="D2" s="89"/>
      <c r="F2" s="90" t="s">
        <v>33</v>
      </c>
      <c r="G2" s="91"/>
      <c r="H2" s="92"/>
    </row>
    <row r="3" spans="2:10" x14ac:dyDescent="0.25">
      <c r="B3" s="1" t="s">
        <v>8</v>
      </c>
      <c r="C3" s="99">
        <f>Instructions!$C$9</f>
        <v>0</v>
      </c>
      <c r="D3" s="99"/>
      <c r="F3" s="93"/>
      <c r="G3" s="94"/>
      <c r="H3" s="95"/>
    </row>
    <row r="4" spans="2:10" x14ac:dyDescent="0.25">
      <c r="B4" s="1" t="s">
        <v>9</v>
      </c>
      <c r="C4" s="100"/>
      <c r="D4" s="100"/>
      <c r="F4" s="93"/>
      <c r="G4" s="94"/>
      <c r="H4" s="95"/>
    </row>
    <row r="5" spans="2:10" x14ac:dyDescent="0.25">
      <c r="B5" s="1" t="s">
        <v>3</v>
      </c>
      <c r="C5" s="99" t="s">
        <v>4</v>
      </c>
      <c r="D5" s="99"/>
      <c r="F5" s="93"/>
      <c r="G5" s="94"/>
      <c r="H5" s="95"/>
    </row>
    <row r="6" spans="2:10" x14ac:dyDescent="0.25">
      <c r="B6" s="1" t="s">
        <v>6</v>
      </c>
      <c r="C6" s="101"/>
      <c r="D6" s="101"/>
      <c r="F6" s="93"/>
      <c r="G6" s="94"/>
      <c r="H6" s="95"/>
    </row>
    <row r="7" spans="2:10" x14ac:dyDescent="0.25">
      <c r="B7" s="1" t="s">
        <v>10</v>
      </c>
      <c r="C7" s="99"/>
      <c r="D7" s="99"/>
      <c r="F7" s="93"/>
      <c r="G7" s="94"/>
      <c r="H7" s="95"/>
    </row>
    <row r="8" spans="2:10" ht="15.75" thickBot="1" x14ac:dyDescent="0.3">
      <c r="B8" s="1" t="s">
        <v>36</v>
      </c>
      <c r="C8" s="106"/>
      <c r="D8" s="107"/>
      <c r="F8" s="96"/>
      <c r="G8" s="97"/>
      <c r="H8" s="98"/>
    </row>
    <row r="9" spans="2:10" x14ac:dyDescent="0.25">
      <c r="B9" s="1" t="s">
        <v>37</v>
      </c>
      <c r="C9" s="106"/>
      <c r="D9" s="107"/>
      <c r="F9" s="18"/>
      <c r="G9" s="18"/>
      <c r="H9" s="18"/>
    </row>
    <row r="10" spans="2:10" x14ac:dyDescent="0.25">
      <c r="B10" s="1" t="s">
        <v>35</v>
      </c>
      <c r="C10" s="105"/>
      <c r="D10" s="105"/>
      <c r="F10" s="18"/>
      <c r="G10" s="18"/>
      <c r="H10" s="18"/>
    </row>
    <row r="11" spans="2:10" x14ac:dyDescent="0.25">
      <c r="B11" s="103" t="s">
        <v>44</v>
      </c>
      <c r="C11" s="104"/>
      <c r="D11" s="104"/>
      <c r="F11" s="18"/>
      <c r="G11" s="18"/>
      <c r="H11" s="18"/>
    </row>
    <row r="12" spans="2:10" x14ac:dyDescent="0.25">
      <c r="B12" s="103"/>
      <c r="C12" s="104"/>
      <c r="D12" s="104"/>
      <c r="F12" s="18"/>
      <c r="G12" s="18"/>
      <c r="H12" s="18"/>
    </row>
    <row r="13" spans="2:10" x14ac:dyDescent="0.25">
      <c r="F13" s="19"/>
      <c r="G13" s="19"/>
      <c r="H13" s="19"/>
    </row>
    <row r="14" spans="2:10" ht="15.75" x14ac:dyDescent="0.25">
      <c r="B14" s="88" t="str">
        <f>C5&amp;" Measure Summary Trends for "&amp;C4&amp;" ("&amp;C3&amp;")"</f>
        <v>Monthly Measure Summary Trends for  (0)</v>
      </c>
      <c r="C14" s="88"/>
      <c r="D14" s="88"/>
      <c r="E14" s="88"/>
      <c r="F14" s="88"/>
      <c r="G14" s="88"/>
      <c r="H14" s="88"/>
    </row>
    <row r="15" spans="2:10" ht="45" x14ac:dyDescent="0.25">
      <c r="B15" s="4" t="str">
        <f>C5&amp;" Encounters for "&amp;LEFT(C5,LEN(C5)-2)&amp;" Starting:"</f>
        <v>Monthly Encounters for Month Starting:</v>
      </c>
      <c r="C15" s="5" t="s">
        <v>0</v>
      </c>
      <c r="D15" s="5" t="s">
        <v>1</v>
      </c>
      <c r="E15" s="4" t="str">
        <f>C8&amp;" per "&amp;C10&amp;" "&amp;C9</f>
        <v xml:space="preserve"> per  </v>
      </c>
      <c r="F15" s="5" t="s">
        <v>17</v>
      </c>
      <c r="G15" s="5" t="s">
        <v>2</v>
      </c>
      <c r="H15" s="4" t="s">
        <v>18</v>
      </c>
      <c r="I15" s="2" t="s">
        <v>16</v>
      </c>
      <c r="J15" s="3" t="s">
        <v>15</v>
      </c>
    </row>
    <row r="16" spans="2:10" x14ac:dyDescent="0.25">
      <c r="B16" s="32">
        <f>C6</f>
        <v>0</v>
      </c>
      <c r="C16" s="13"/>
      <c r="D16" s="13"/>
      <c r="E16" s="12" t="str">
        <f>IF(D16=0,"N/A",C16/D16*1000)</f>
        <v>N/A</v>
      </c>
      <c r="F16" s="17"/>
      <c r="G16" s="13"/>
      <c r="H16" s="13"/>
      <c r="I16" s="77" t="e">
        <f>SUM(C16:C18)/SUM(D16:D18)</f>
        <v>#DIV/0!</v>
      </c>
      <c r="J16" s="78" t="str">
        <f>YEAR(B16)&amp; " Q" &amp; INT(MONTH(B16)/4)+1</f>
        <v>1900 Q1</v>
      </c>
    </row>
    <row r="17" spans="2:10" x14ac:dyDescent="0.25">
      <c r="B17" s="32">
        <f>DATE(YEAR(B16)+VLOOKUP($C$5,Frequency!$A$1:$D$3,4,FALSE),MONTH(B16)+VLOOKUP($C$5,Frequency!$A$1:$D$3,3,FALSE),DAY(B16)+VLOOKUP($C$5,Frequency!$A$1:$D$3,2,FALSE))</f>
        <v>31</v>
      </c>
      <c r="C17" s="13"/>
      <c r="D17" s="13"/>
      <c r="E17" s="12" t="str">
        <f t="shared" ref="E17:E51" si="0">IF(D17=0,"N/A",C17/D17*1000)</f>
        <v>N/A</v>
      </c>
      <c r="F17" s="17" t="str">
        <f>IF(ISBLANK($F$16)," ",$F$16)</f>
        <v xml:space="preserve"> </v>
      </c>
      <c r="G17" s="13"/>
      <c r="H17" s="13"/>
      <c r="I17" s="77"/>
      <c r="J17" s="78"/>
    </row>
    <row r="18" spans="2:10" x14ac:dyDescent="0.25">
      <c r="B18" s="32">
        <f>DATE(YEAR(B17)+VLOOKUP($C$5,Frequency!$A$1:$D$3,4,FALSE),MONTH(B17)+VLOOKUP($C$5,Frequency!$A$1:$D$3,3,FALSE),DAY(B17)+VLOOKUP($C$5,Frequency!$A$1:$D$3,2,FALSE))</f>
        <v>62</v>
      </c>
      <c r="C18" s="13"/>
      <c r="D18" s="13"/>
      <c r="E18" s="12" t="str">
        <f t="shared" si="0"/>
        <v>N/A</v>
      </c>
      <c r="F18" s="17" t="str">
        <f t="shared" ref="F18:F51" si="1">IF(ISBLANK($F$16)," ",$F$16)</f>
        <v xml:space="preserve"> </v>
      </c>
      <c r="G18" s="13"/>
      <c r="H18" s="13"/>
      <c r="I18" s="77"/>
      <c r="J18" s="78"/>
    </row>
    <row r="19" spans="2:10" x14ac:dyDescent="0.25">
      <c r="B19" s="32">
        <f>DATE(YEAR(B18)+VLOOKUP($C$5,Frequency!$A$1:$D$3,4,FALSE),MONTH(B18)+VLOOKUP($C$5,Frequency!$A$1:$D$3,3,FALSE),DAY(B18)+VLOOKUP($C$5,Frequency!$A$1:$D$3,2,FALSE))</f>
        <v>93</v>
      </c>
      <c r="C19" s="13"/>
      <c r="D19" s="13"/>
      <c r="E19" s="12" t="str">
        <f t="shared" si="0"/>
        <v>N/A</v>
      </c>
      <c r="F19" s="17" t="str">
        <f t="shared" si="1"/>
        <v xml:space="preserve"> </v>
      </c>
      <c r="G19" s="13"/>
      <c r="H19" s="13"/>
      <c r="I19" s="77" t="e">
        <f>SUM(C19:C21)/SUM(D19:D21)</f>
        <v>#DIV/0!</v>
      </c>
      <c r="J19" s="78" t="str">
        <f t="shared" ref="J19" si="2">YEAR(B19)&amp; " Q" &amp; INT(MONTH(B19)/4)+1</f>
        <v>1900 Q2</v>
      </c>
    </row>
    <row r="20" spans="2:10" x14ac:dyDescent="0.25">
      <c r="B20" s="32">
        <f>DATE(YEAR(B19)+VLOOKUP($C$5,Frequency!$A$1:$D$3,4,FALSE),MONTH(B19)+VLOOKUP($C$5,Frequency!$A$1:$D$3,3,FALSE),DAY(B19)+VLOOKUP($C$5,Frequency!$A$1:$D$3,2,FALSE))</f>
        <v>123</v>
      </c>
      <c r="C20" s="13"/>
      <c r="D20" s="13"/>
      <c r="E20" s="12" t="str">
        <f t="shared" si="0"/>
        <v>N/A</v>
      </c>
      <c r="F20" s="17" t="str">
        <f t="shared" si="1"/>
        <v xml:space="preserve"> </v>
      </c>
      <c r="G20" s="13"/>
      <c r="H20" s="13"/>
      <c r="I20" s="77"/>
      <c r="J20" s="78"/>
    </row>
    <row r="21" spans="2:10" x14ac:dyDescent="0.25">
      <c r="B21" s="32">
        <f>DATE(YEAR(B20)+VLOOKUP($C$5,Frequency!$A$1:$D$3,4,FALSE),MONTH(B20)+VLOOKUP($C$5,Frequency!$A$1:$D$3,3,FALSE),DAY(B20)+VLOOKUP($C$5,Frequency!$A$1:$D$3,2,FALSE))</f>
        <v>154</v>
      </c>
      <c r="C21" s="13"/>
      <c r="D21" s="13"/>
      <c r="E21" s="12" t="str">
        <f t="shared" si="0"/>
        <v>N/A</v>
      </c>
      <c r="F21" s="17" t="str">
        <f t="shared" si="1"/>
        <v xml:space="preserve"> </v>
      </c>
      <c r="G21" s="13"/>
      <c r="H21" s="13"/>
      <c r="I21" s="77"/>
      <c r="J21" s="78"/>
    </row>
    <row r="22" spans="2:10" x14ac:dyDescent="0.25">
      <c r="B22" s="32">
        <f>DATE(YEAR(B21)+VLOOKUP($C$5,Frequency!$A$1:$D$3,4,FALSE),MONTH(B21)+VLOOKUP($C$5,Frequency!$A$1:$D$3,3,FALSE),DAY(B21)+VLOOKUP($C$5,Frequency!$A$1:$D$3,2,FALSE))</f>
        <v>184</v>
      </c>
      <c r="C22" s="13"/>
      <c r="D22" s="13"/>
      <c r="E22" s="12" t="str">
        <f t="shared" si="0"/>
        <v>N/A</v>
      </c>
      <c r="F22" s="17" t="str">
        <f t="shared" si="1"/>
        <v xml:space="preserve"> </v>
      </c>
      <c r="G22" s="13"/>
      <c r="H22" s="13"/>
      <c r="I22" s="77" t="e">
        <f t="shared" ref="I22" si="3">SUM(C22:C24)/SUM(D22:D24)</f>
        <v>#DIV/0!</v>
      </c>
      <c r="J22" s="78" t="str">
        <f t="shared" ref="J22" si="4">YEAR(B22)&amp; " Q" &amp; INT(MONTH(B22)/4)+1</f>
        <v>1900 Q2</v>
      </c>
    </row>
    <row r="23" spans="2:10" x14ac:dyDescent="0.25">
      <c r="B23" s="32">
        <f>DATE(YEAR(B22)+VLOOKUP($C$5,Frequency!$A$1:$D$3,4,FALSE),MONTH(B22)+VLOOKUP($C$5,Frequency!$A$1:$D$3,3,FALSE),DAY(B22)+VLOOKUP($C$5,Frequency!$A$1:$D$3,2,FALSE))</f>
        <v>215</v>
      </c>
      <c r="C23" s="13"/>
      <c r="D23" s="13"/>
      <c r="E23" s="12" t="str">
        <f t="shared" si="0"/>
        <v>N/A</v>
      </c>
      <c r="F23" s="17" t="str">
        <f t="shared" si="1"/>
        <v xml:space="preserve"> </v>
      </c>
      <c r="G23" s="13"/>
      <c r="H23" s="13"/>
      <c r="I23" s="77"/>
      <c r="J23" s="78"/>
    </row>
    <row r="24" spans="2:10" x14ac:dyDescent="0.25">
      <c r="B24" s="32">
        <f>DATE(YEAR(B23)+VLOOKUP($C$5,Frequency!$A$1:$D$3,4,FALSE),MONTH(B23)+VLOOKUP($C$5,Frequency!$A$1:$D$3,3,FALSE),DAY(B23)+VLOOKUP($C$5,Frequency!$A$1:$D$3,2,FALSE))</f>
        <v>246</v>
      </c>
      <c r="C24" s="13"/>
      <c r="D24" s="13"/>
      <c r="E24" s="12" t="str">
        <f t="shared" si="0"/>
        <v>N/A</v>
      </c>
      <c r="F24" s="17" t="str">
        <f t="shared" si="1"/>
        <v xml:space="preserve"> </v>
      </c>
      <c r="G24" s="13"/>
      <c r="H24" s="13"/>
      <c r="I24" s="77"/>
      <c r="J24" s="78"/>
    </row>
    <row r="25" spans="2:10" x14ac:dyDescent="0.25">
      <c r="B25" s="32">
        <f>DATE(YEAR(B24)+VLOOKUP($C$5,Frequency!$A$1:$D$3,4,FALSE),MONTH(B24)+VLOOKUP($C$5,Frequency!$A$1:$D$3,3,FALSE),DAY(B24)+VLOOKUP($C$5,Frequency!$A$1:$D$3,2,FALSE))</f>
        <v>276</v>
      </c>
      <c r="C25" s="13"/>
      <c r="D25" s="13"/>
      <c r="E25" s="12" t="str">
        <f t="shared" si="0"/>
        <v>N/A</v>
      </c>
      <c r="F25" s="17" t="str">
        <f t="shared" si="1"/>
        <v xml:space="preserve"> </v>
      </c>
      <c r="G25" s="13"/>
      <c r="H25" s="13"/>
      <c r="I25" s="77" t="e">
        <f t="shared" ref="I25" si="5">SUM(C25:C27)/SUM(D25:D27)</f>
        <v>#DIV/0!</v>
      </c>
      <c r="J25" s="78" t="str">
        <f t="shared" ref="J25" si="6">YEAR(B25)&amp; " Q" &amp; INT(MONTH(B25)/4)+1</f>
        <v>1900 Q3</v>
      </c>
    </row>
    <row r="26" spans="2:10" x14ac:dyDescent="0.25">
      <c r="B26" s="32">
        <f>DATE(YEAR(B25)+VLOOKUP($C$5,Frequency!$A$1:$D$3,4,FALSE),MONTH(B25)+VLOOKUP($C$5,Frequency!$A$1:$D$3,3,FALSE),DAY(B25)+VLOOKUP($C$5,Frequency!$A$1:$D$3,2,FALSE))</f>
        <v>307</v>
      </c>
      <c r="C26" s="13"/>
      <c r="D26" s="13"/>
      <c r="E26" s="12" t="str">
        <f t="shared" si="0"/>
        <v>N/A</v>
      </c>
      <c r="F26" s="17" t="str">
        <f t="shared" si="1"/>
        <v xml:space="preserve"> </v>
      </c>
      <c r="G26" s="13"/>
      <c r="H26" s="13"/>
      <c r="I26" s="77"/>
      <c r="J26" s="78"/>
    </row>
    <row r="27" spans="2:10" x14ac:dyDescent="0.25">
      <c r="B27" s="32">
        <f>DATE(YEAR(B26)+VLOOKUP($C$5,Frequency!$A$1:$D$3,4,FALSE),MONTH(B26)+VLOOKUP($C$5,Frequency!$A$1:$D$3,3,FALSE),DAY(B26)+VLOOKUP($C$5,Frequency!$A$1:$D$3,2,FALSE))</f>
        <v>337</v>
      </c>
      <c r="C27" s="13"/>
      <c r="D27" s="13"/>
      <c r="E27" s="12" t="str">
        <f t="shared" si="0"/>
        <v>N/A</v>
      </c>
      <c r="F27" s="17" t="str">
        <f t="shared" si="1"/>
        <v xml:space="preserve"> </v>
      </c>
      <c r="G27" s="13"/>
      <c r="H27" s="13"/>
      <c r="I27" s="77"/>
      <c r="J27" s="78"/>
    </row>
    <row r="28" spans="2:10" x14ac:dyDescent="0.25">
      <c r="B28" s="32">
        <f>DATE(YEAR(B27)+VLOOKUP($C$5,Frequency!$A$1:$D$3,4,FALSE),MONTH(B27)+VLOOKUP($C$5,Frequency!$A$1:$D$3,3,FALSE),DAY(B27)+VLOOKUP($C$5,Frequency!$A$1:$D$3,2,FALSE))</f>
        <v>368</v>
      </c>
      <c r="C28" s="13"/>
      <c r="D28" s="13"/>
      <c r="E28" s="12" t="str">
        <f t="shared" si="0"/>
        <v>N/A</v>
      </c>
      <c r="F28" s="17" t="str">
        <f t="shared" si="1"/>
        <v xml:space="preserve"> </v>
      </c>
      <c r="G28" s="13"/>
      <c r="H28" s="13"/>
      <c r="I28" s="77" t="e">
        <f t="shared" ref="I28" si="7">SUM(C28:C30)/SUM(D28:D30)</f>
        <v>#DIV/0!</v>
      </c>
      <c r="J28" s="78" t="str">
        <f t="shared" ref="J28" si="8">YEAR(B28)&amp; " Q" &amp; INT(MONTH(B28)/4)+1</f>
        <v>1901 Q1</v>
      </c>
    </row>
    <row r="29" spans="2:10" x14ac:dyDescent="0.25">
      <c r="B29" s="32">
        <f>DATE(YEAR(B28)+VLOOKUP($C$5,Frequency!$A$1:$D$3,4,FALSE),MONTH(B28)+VLOOKUP($C$5,Frequency!$A$1:$D$3,3,FALSE),DAY(B28)+VLOOKUP($C$5,Frequency!$A$1:$D$3,2,FALSE))</f>
        <v>399</v>
      </c>
      <c r="C29" s="13"/>
      <c r="D29" s="13"/>
      <c r="E29" s="12" t="str">
        <f t="shared" si="0"/>
        <v>N/A</v>
      </c>
      <c r="F29" s="17" t="str">
        <f t="shared" si="1"/>
        <v xml:space="preserve"> </v>
      </c>
      <c r="G29" s="13"/>
      <c r="H29" s="13"/>
      <c r="I29" s="77"/>
      <c r="J29" s="78"/>
    </row>
    <row r="30" spans="2:10" x14ac:dyDescent="0.25">
      <c r="B30" s="32">
        <f>DATE(YEAR(B29)+VLOOKUP($C$5,Frequency!$A$1:$D$3,4,FALSE),MONTH(B29)+VLOOKUP($C$5,Frequency!$A$1:$D$3,3,FALSE),DAY(B29)+VLOOKUP($C$5,Frequency!$A$1:$D$3,2,FALSE))</f>
        <v>427</v>
      </c>
      <c r="C30" s="13"/>
      <c r="D30" s="13"/>
      <c r="E30" s="12" t="str">
        <f t="shared" si="0"/>
        <v>N/A</v>
      </c>
      <c r="F30" s="17" t="str">
        <f t="shared" si="1"/>
        <v xml:space="preserve"> </v>
      </c>
      <c r="G30" s="13"/>
      <c r="H30" s="13"/>
      <c r="I30" s="77"/>
      <c r="J30" s="78"/>
    </row>
    <row r="31" spans="2:10" x14ac:dyDescent="0.25">
      <c r="B31" s="32">
        <f>DATE(YEAR(B30)+VLOOKUP($C$5,Frequency!$A$1:$D$3,4,FALSE),MONTH(B30)+VLOOKUP($C$5,Frequency!$A$1:$D$3,3,FALSE),DAY(B30)+VLOOKUP($C$5,Frequency!$A$1:$D$3,2,FALSE))</f>
        <v>458</v>
      </c>
      <c r="C31" s="13"/>
      <c r="D31" s="13"/>
      <c r="E31" s="12" t="str">
        <f t="shared" si="0"/>
        <v>N/A</v>
      </c>
      <c r="F31" s="17" t="str">
        <f t="shared" si="1"/>
        <v xml:space="preserve"> </v>
      </c>
      <c r="G31" s="13"/>
      <c r="H31" s="13"/>
      <c r="I31" s="77" t="e">
        <f t="shared" ref="I31" si="9">SUM(C31:C33)/SUM(D31:D33)</f>
        <v>#DIV/0!</v>
      </c>
      <c r="J31" s="78" t="str">
        <f t="shared" ref="J31" si="10">YEAR(B31)&amp; " Q" &amp; INT(MONTH(B31)/4)+1</f>
        <v>1901 Q2</v>
      </c>
    </row>
    <row r="32" spans="2:10" x14ac:dyDescent="0.25">
      <c r="B32" s="32">
        <f>DATE(YEAR(B31)+VLOOKUP($C$5,Frequency!$A$1:$D$3,4,FALSE),MONTH(B31)+VLOOKUP($C$5,Frequency!$A$1:$D$3,3,FALSE),DAY(B31)+VLOOKUP($C$5,Frequency!$A$1:$D$3,2,FALSE))</f>
        <v>488</v>
      </c>
      <c r="C32" s="13"/>
      <c r="D32" s="13"/>
      <c r="E32" s="12" t="str">
        <f t="shared" si="0"/>
        <v>N/A</v>
      </c>
      <c r="F32" s="17" t="str">
        <f t="shared" si="1"/>
        <v xml:space="preserve"> </v>
      </c>
      <c r="G32" s="13"/>
      <c r="H32" s="13"/>
      <c r="I32" s="77"/>
      <c r="J32" s="78"/>
    </row>
    <row r="33" spans="2:10" x14ac:dyDescent="0.25">
      <c r="B33" s="32">
        <f>DATE(YEAR(B32)+VLOOKUP($C$5,Frequency!$A$1:$D$3,4,FALSE),MONTH(B32)+VLOOKUP($C$5,Frequency!$A$1:$D$3,3,FALSE),DAY(B32)+VLOOKUP($C$5,Frequency!$A$1:$D$3,2,FALSE))</f>
        <v>519</v>
      </c>
      <c r="C33" s="13"/>
      <c r="D33" s="13"/>
      <c r="E33" s="12" t="str">
        <f t="shared" si="0"/>
        <v>N/A</v>
      </c>
      <c r="F33" s="17" t="str">
        <f t="shared" si="1"/>
        <v xml:space="preserve"> </v>
      </c>
      <c r="G33" s="13"/>
      <c r="H33" s="13"/>
      <c r="I33" s="77"/>
      <c r="J33" s="78"/>
    </row>
    <row r="34" spans="2:10" x14ac:dyDescent="0.25">
      <c r="B34" s="32">
        <f>DATE(YEAR(B33)+VLOOKUP($C$5,Frequency!$A$1:$D$3,4,FALSE),MONTH(B33)+VLOOKUP($C$5,Frequency!$A$1:$D$3,3,FALSE),DAY(B33)+VLOOKUP($C$5,Frequency!$A$1:$D$3,2,FALSE))</f>
        <v>549</v>
      </c>
      <c r="C34" s="13"/>
      <c r="D34" s="13"/>
      <c r="E34" s="12" t="str">
        <f t="shared" si="0"/>
        <v>N/A</v>
      </c>
      <c r="F34" s="17" t="str">
        <f t="shared" si="1"/>
        <v xml:space="preserve"> </v>
      </c>
      <c r="G34" s="13"/>
      <c r="H34" s="13"/>
      <c r="I34" s="77" t="e">
        <f t="shared" ref="I34" si="11">SUM(C34:C36)/SUM(D34:D36)</f>
        <v>#DIV/0!</v>
      </c>
      <c r="J34" s="78" t="str">
        <f t="shared" ref="J34" si="12">YEAR(B34)&amp; " Q" &amp; INT(MONTH(B34)/4)+1</f>
        <v>1901 Q2</v>
      </c>
    </row>
    <row r="35" spans="2:10" x14ac:dyDescent="0.25">
      <c r="B35" s="32">
        <f>DATE(YEAR(B34)+VLOOKUP($C$5,Frequency!$A$1:$D$3,4,FALSE),MONTH(B34)+VLOOKUP($C$5,Frequency!$A$1:$D$3,3,FALSE),DAY(B34)+VLOOKUP($C$5,Frequency!$A$1:$D$3,2,FALSE))</f>
        <v>580</v>
      </c>
      <c r="C35" s="13"/>
      <c r="D35" s="13"/>
      <c r="E35" s="12" t="str">
        <f t="shared" si="0"/>
        <v>N/A</v>
      </c>
      <c r="F35" s="17" t="str">
        <f t="shared" si="1"/>
        <v xml:space="preserve"> </v>
      </c>
      <c r="G35" s="13"/>
      <c r="H35" s="13"/>
      <c r="I35" s="77"/>
      <c r="J35" s="78"/>
    </row>
    <row r="36" spans="2:10" x14ac:dyDescent="0.25">
      <c r="B36" s="32">
        <f>DATE(YEAR(B35)+VLOOKUP($C$5,Frequency!$A$1:$D$3,4,FALSE),MONTH(B35)+VLOOKUP($C$5,Frequency!$A$1:$D$3,3,FALSE),DAY(B35)+VLOOKUP($C$5,Frequency!$A$1:$D$3,2,FALSE))</f>
        <v>611</v>
      </c>
      <c r="C36" s="13"/>
      <c r="D36" s="13"/>
      <c r="E36" s="12" t="str">
        <f t="shared" si="0"/>
        <v>N/A</v>
      </c>
      <c r="F36" s="17" t="str">
        <f t="shared" si="1"/>
        <v xml:space="preserve"> </v>
      </c>
      <c r="G36" s="13"/>
      <c r="H36" s="13"/>
      <c r="I36" s="77"/>
      <c r="J36" s="78"/>
    </row>
    <row r="37" spans="2:10" x14ac:dyDescent="0.25">
      <c r="B37" s="32">
        <f>DATE(YEAR(B36)+VLOOKUP($C$5,Frequency!$A$1:$D$3,4,FALSE),MONTH(B36)+VLOOKUP($C$5,Frequency!$A$1:$D$3,3,FALSE),DAY(B36)+VLOOKUP($C$5,Frequency!$A$1:$D$3,2,FALSE))</f>
        <v>641</v>
      </c>
      <c r="C37" s="13"/>
      <c r="D37" s="13"/>
      <c r="E37" s="12" t="str">
        <f t="shared" si="0"/>
        <v>N/A</v>
      </c>
      <c r="F37" s="17" t="str">
        <f t="shared" si="1"/>
        <v xml:space="preserve"> </v>
      </c>
      <c r="G37" s="13"/>
      <c r="H37" s="13"/>
      <c r="I37" s="77" t="e">
        <f t="shared" ref="I37" si="13">SUM(C37:C39)/SUM(D37:D39)</f>
        <v>#DIV/0!</v>
      </c>
      <c r="J37" s="78" t="str">
        <f t="shared" ref="J37" si="14">YEAR(B37)&amp; " Q" &amp; INT(MONTH(B37)/4)+1</f>
        <v>1901 Q3</v>
      </c>
    </row>
    <row r="38" spans="2:10" x14ac:dyDescent="0.25">
      <c r="B38" s="32">
        <f>DATE(YEAR(B37)+VLOOKUP($C$5,Frequency!$A$1:$D$3,4,FALSE),MONTH(B37)+VLOOKUP($C$5,Frequency!$A$1:$D$3,3,FALSE),DAY(B37)+VLOOKUP($C$5,Frequency!$A$1:$D$3,2,FALSE))</f>
        <v>672</v>
      </c>
      <c r="C38" s="13"/>
      <c r="D38" s="13"/>
      <c r="E38" s="12" t="str">
        <f t="shared" si="0"/>
        <v>N/A</v>
      </c>
      <c r="F38" s="17" t="str">
        <f t="shared" si="1"/>
        <v xml:space="preserve"> </v>
      </c>
      <c r="G38" s="13"/>
      <c r="H38" s="13"/>
      <c r="I38" s="77"/>
      <c r="J38" s="78"/>
    </row>
    <row r="39" spans="2:10" x14ac:dyDescent="0.25">
      <c r="B39" s="32">
        <f>DATE(YEAR(B38)+VLOOKUP($C$5,Frequency!$A$1:$D$3,4,FALSE),MONTH(B38)+VLOOKUP($C$5,Frequency!$A$1:$D$3,3,FALSE),DAY(B38)+VLOOKUP($C$5,Frequency!$A$1:$D$3,2,FALSE))</f>
        <v>702</v>
      </c>
      <c r="C39" s="13"/>
      <c r="D39" s="13"/>
      <c r="E39" s="12" t="str">
        <f t="shared" si="0"/>
        <v>N/A</v>
      </c>
      <c r="F39" s="17" t="str">
        <f t="shared" si="1"/>
        <v xml:space="preserve"> </v>
      </c>
      <c r="G39" s="13"/>
      <c r="H39" s="13"/>
      <c r="I39" s="77"/>
      <c r="J39" s="78"/>
    </row>
    <row r="40" spans="2:10" x14ac:dyDescent="0.25">
      <c r="B40" s="32">
        <f>DATE(YEAR(B39)+VLOOKUP($C$5,Frequency!$A$1:$D$3,4,FALSE),MONTH(B39)+VLOOKUP($C$5,Frequency!$A$1:$D$3,3,FALSE),DAY(B39)+VLOOKUP($C$5,Frequency!$A$1:$D$3,2,FALSE))</f>
        <v>733</v>
      </c>
      <c r="C40" s="13"/>
      <c r="D40" s="13"/>
      <c r="E40" s="12" t="str">
        <f t="shared" si="0"/>
        <v>N/A</v>
      </c>
      <c r="F40" s="17" t="str">
        <f t="shared" si="1"/>
        <v xml:space="preserve"> </v>
      </c>
      <c r="G40" s="13"/>
      <c r="H40" s="13"/>
      <c r="I40" s="77" t="e">
        <f t="shared" ref="I40" si="15">SUM(C40:C42)/SUM(D40:D42)</f>
        <v>#DIV/0!</v>
      </c>
      <c r="J40" s="78" t="str">
        <f t="shared" ref="J40" si="16">YEAR(B40)&amp; " Q" &amp; INT(MONTH(B40)/4)+1</f>
        <v>1902 Q1</v>
      </c>
    </row>
    <row r="41" spans="2:10" x14ac:dyDescent="0.25">
      <c r="B41" s="32">
        <f>DATE(YEAR(B40)+VLOOKUP($C$5,Frequency!$A$1:$D$3,4,FALSE),MONTH(B40)+VLOOKUP($C$5,Frequency!$A$1:$D$3,3,FALSE),DAY(B40)+VLOOKUP($C$5,Frequency!$A$1:$D$3,2,FALSE))</f>
        <v>764</v>
      </c>
      <c r="C41" s="13"/>
      <c r="D41" s="13"/>
      <c r="E41" s="12" t="str">
        <f t="shared" si="0"/>
        <v>N/A</v>
      </c>
      <c r="F41" s="17" t="str">
        <f t="shared" si="1"/>
        <v xml:space="preserve"> </v>
      </c>
      <c r="G41" s="13"/>
      <c r="H41" s="13"/>
      <c r="I41" s="77"/>
      <c r="J41" s="78"/>
    </row>
    <row r="42" spans="2:10" x14ac:dyDescent="0.25">
      <c r="B42" s="32">
        <f>DATE(YEAR(B41)+VLOOKUP($C$5,Frequency!$A$1:$D$3,4,FALSE),MONTH(B41)+VLOOKUP($C$5,Frequency!$A$1:$D$3,3,FALSE),DAY(B41)+VLOOKUP($C$5,Frequency!$A$1:$D$3,2,FALSE))</f>
        <v>792</v>
      </c>
      <c r="C42" s="13"/>
      <c r="D42" s="13"/>
      <c r="E42" s="12" t="str">
        <f t="shared" si="0"/>
        <v>N/A</v>
      </c>
      <c r="F42" s="17" t="str">
        <f t="shared" si="1"/>
        <v xml:space="preserve"> </v>
      </c>
      <c r="G42" s="13"/>
      <c r="H42" s="13"/>
      <c r="I42" s="77"/>
      <c r="J42" s="78"/>
    </row>
    <row r="43" spans="2:10" x14ac:dyDescent="0.25">
      <c r="B43" s="32">
        <f>DATE(YEAR(B42)+VLOOKUP($C$5,Frequency!$A$1:$D$3,4,FALSE),MONTH(B42)+VLOOKUP($C$5,Frequency!$A$1:$D$3,3,FALSE),DAY(B42)+VLOOKUP($C$5,Frequency!$A$1:$D$3,2,FALSE))</f>
        <v>823</v>
      </c>
      <c r="C43" s="13"/>
      <c r="D43" s="13"/>
      <c r="E43" s="12" t="str">
        <f t="shared" si="0"/>
        <v>N/A</v>
      </c>
      <c r="F43" s="17" t="str">
        <f t="shared" si="1"/>
        <v xml:space="preserve"> </v>
      </c>
      <c r="G43" s="13"/>
      <c r="H43" s="13"/>
      <c r="I43" s="77" t="e">
        <f t="shared" ref="I43" si="17">SUM(C43:C45)/SUM(D43:D45)</f>
        <v>#DIV/0!</v>
      </c>
      <c r="J43" s="78" t="str">
        <f t="shared" ref="J43" si="18">YEAR(B43)&amp; " Q" &amp; INT(MONTH(B43)/4)+1</f>
        <v>1902 Q2</v>
      </c>
    </row>
    <row r="44" spans="2:10" x14ac:dyDescent="0.25">
      <c r="B44" s="32">
        <f>DATE(YEAR(B43)+VLOOKUP($C$5,Frequency!$A$1:$D$3,4,FALSE),MONTH(B43)+VLOOKUP($C$5,Frequency!$A$1:$D$3,3,FALSE),DAY(B43)+VLOOKUP($C$5,Frequency!$A$1:$D$3,2,FALSE))</f>
        <v>853</v>
      </c>
      <c r="C44" s="13"/>
      <c r="D44" s="13"/>
      <c r="E44" s="12" t="str">
        <f t="shared" si="0"/>
        <v>N/A</v>
      </c>
      <c r="F44" s="17" t="str">
        <f t="shared" si="1"/>
        <v xml:space="preserve"> </v>
      </c>
      <c r="G44" s="13"/>
      <c r="H44" s="13"/>
      <c r="I44" s="77"/>
      <c r="J44" s="78"/>
    </row>
    <row r="45" spans="2:10" x14ac:dyDescent="0.25">
      <c r="B45" s="32">
        <f>DATE(YEAR(B44)+VLOOKUP($C$5,Frequency!$A$1:$D$3,4,FALSE),MONTH(B44)+VLOOKUP($C$5,Frequency!$A$1:$D$3,3,FALSE),DAY(B44)+VLOOKUP($C$5,Frequency!$A$1:$D$3,2,FALSE))</f>
        <v>884</v>
      </c>
      <c r="C45" s="13"/>
      <c r="D45" s="13"/>
      <c r="E45" s="12" t="str">
        <f t="shared" si="0"/>
        <v>N/A</v>
      </c>
      <c r="F45" s="17" t="str">
        <f t="shared" si="1"/>
        <v xml:space="preserve"> </v>
      </c>
      <c r="G45" s="13"/>
      <c r="H45" s="13"/>
      <c r="I45" s="77"/>
      <c r="J45" s="78"/>
    </row>
    <row r="46" spans="2:10" x14ac:dyDescent="0.25">
      <c r="B46" s="32">
        <f>DATE(YEAR(B45)+VLOOKUP($C$5,Frequency!$A$1:$D$3,4,FALSE),MONTH(B45)+VLOOKUP($C$5,Frequency!$A$1:$D$3,3,FALSE),DAY(B45)+VLOOKUP($C$5,Frequency!$A$1:$D$3,2,FALSE))</f>
        <v>914</v>
      </c>
      <c r="C46" s="13"/>
      <c r="D46" s="13"/>
      <c r="E46" s="12" t="str">
        <f t="shared" si="0"/>
        <v>N/A</v>
      </c>
      <c r="F46" s="17" t="str">
        <f t="shared" si="1"/>
        <v xml:space="preserve"> </v>
      </c>
      <c r="G46" s="13"/>
      <c r="H46" s="13"/>
      <c r="I46" s="77" t="e">
        <f t="shared" ref="I46" si="19">SUM(C46:C48)/SUM(D46:D48)</f>
        <v>#DIV/0!</v>
      </c>
      <c r="J46" s="78" t="str">
        <f t="shared" ref="J46" si="20">YEAR(B46)&amp; " Q" &amp; INT(MONTH(B46)/4)+1</f>
        <v>1902 Q2</v>
      </c>
    </row>
    <row r="47" spans="2:10" x14ac:dyDescent="0.25">
      <c r="B47" s="32">
        <f>DATE(YEAR(B46)+VLOOKUP($C$5,Frequency!$A$1:$D$3,4,FALSE),MONTH(B46)+VLOOKUP($C$5,Frequency!$A$1:$D$3,3,FALSE),DAY(B46)+VLOOKUP($C$5,Frequency!$A$1:$D$3,2,FALSE))</f>
        <v>945</v>
      </c>
      <c r="C47" s="13"/>
      <c r="D47" s="13"/>
      <c r="E47" s="12" t="str">
        <f t="shared" si="0"/>
        <v>N/A</v>
      </c>
      <c r="F47" s="17" t="str">
        <f t="shared" si="1"/>
        <v xml:space="preserve"> </v>
      </c>
      <c r="G47" s="13"/>
      <c r="H47" s="13"/>
      <c r="I47" s="77"/>
      <c r="J47" s="78"/>
    </row>
    <row r="48" spans="2:10" x14ac:dyDescent="0.25">
      <c r="B48" s="32">
        <f>DATE(YEAR(B47)+VLOOKUP($C$5,Frequency!$A$1:$D$3,4,FALSE),MONTH(B47)+VLOOKUP($C$5,Frequency!$A$1:$D$3,3,FALSE),DAY(B47)+VLOOKUP($C$5,Frequency!$A$1:$D$3,2,FALSE))</f>
        <v>976</v>
      </c>
      <c r="C48" s="13"/>
      <c r="D48" s="13"/>
      <c r="E48" s="12" t="str">
        <f t="shared" si="0"/>
        <v>N/A</v>
      </c>
      <c r="F48" s="17" t="str">
        <f t="shared" si="1"/>
        <v xml:space="preserve"> </v>
      </c>
      <c r="G48" s="13"/>
      <c r="H48" s="13"/>
      <c r="I48" s="77"/>
      <c r="J48" s="78"/>
    </row>
    <row r="49" spans="2:10" x14ac:dyDescent="0.25">
      <c r="B49" s="32">
        <f>DATE(YEAR(B48)+VLOOKUP($C$5,Frequency!$A$1:$D$3,4,FALSE),MONTH(B48)+VLOOKUP($C$5,Frequency!$A$1:$D$3,3,FALSE),DAY(B48)+VLOOKUP($C$5,Frequency!$A$1:$D$3,2,FALSE))</f>
        <v>1006</v>
      </c>
      <c r="C49" s="13"/>
      <c r="D49" s="13"/>
      <c r="E49" s="12" t="str">
        <f t="shared" si="0"/>
        <v>N/A</v>
      </c>
      <c r="F49" s="17" t="str">
        <f t="shared" si="1"/>
        <v xml:space="preserve"> </v>
      </c>
      <c r="G49" s="13"/>
      <c r="H49" s="13"/>
      <c r="I49" s="77" t="e">
        <f t="shared" ref="I49" si="21">SUM(C49:C51)/SUM(D49:D51)</f>
        <v>#DIV/0!</v>
      </c>
      <c r="J49" s="78" t="str">
        <f t="shared" ref="J49" si="22">YEAR(B49)&amp; " Q" &amp; INT(MONTH(B49)/4)+1</f>
        <v>1902 Q3</v>
      </c>
    </row>
    <row r="50" spans="2:10" x14ac:dyDescent="0.25">
      <c r="B50" s="32">
        <f>DATE(YEAR(B49)+VLOOKUP($C$5,Frequency!$A$1:$D$3,4,FALSE),MONTH(B49)+VLOOKUP($C$5,Frequency!$A$1:$D$3,3,FALSE),DAY(B49)+VLOOKUP($C$5,Frequency!$A$1:$D$3,2,FALSE))</f>
        <v>1037</v>
      </c>
      <c r="C50" s="13"/>
      <c r="D50" s="13"/>
      <c r="E50" s="12" t="str">
        <f t="shared" si="0"/>
        <v>N/A</v>
      </c>
      <c r="F50" s="17" t="str">
        <f t="shared" si="1"/>
        <v xml:space="preserve"> </v>
      </c>
      <c r="G50" s="13"/>
      <c r="H50" s="13"/>
      <c r="I50" s="77"/>
      <c r="J50" s="78"/>
    </row>
    <row r="51" spans="2:10" x14ac:dyDescent="0.25">
      <c r="B51" s="32">
        <f>DATE(YEAR(B50)+VLOOKUP($C$5,Frequency!$A$1:$D$3,4,FALSE),MONTH(B50)+VLOOKUP($C$5,Frequency!$A$1:$D$3,3,FALSE),DAY(B50)+VLOOKUP($C$5,Frequency!$A$1:$D$3,2,FALSE))</f>
        <v>1067</v>
      </c>
      <c r="C51" s="13"/>
      <c r="D51" s="13"/>
      <c r="E51" s="12" t="str">
        <f t="shared" si="0"/>
        <v>N/A</v>
      </c>
      <c r="F51" s="17" t="str">
        <f t="shared" si="1"/>
        <v xml:space="preserve"> </v>
      </c>
      <c r="G51" s="13"/>
      <c r="H51" s="13"/>
      <c r="I51" s="77"/>
      <c r="J51" s="78"/>
    </row>
  </sheetData>
  <mergeCells count="37">
    <mergeCell ref="I25:I27"/>
    <mergeCell ref="J25:J27"/>
    <mergeCell ref="I28:I30"/>
    <mergeCell ref="J28:J30"/>
    <mergeCell ref="I22:I24"/>
    <mergeCell ref="J22:J24"/>
    <mergeCell ref="I31:I33"/>
    <mergeCell ref="J31:J33"/>
    <mergeCell ref="I46:I48"/>
    <mergeCell ref="J46:J48"/>
    <mergeCell ref="I49:I51"/>
    <mergeCell ref="J49:J51"/>
    <mergeCell ref="I34:I36"/>
    <mergeCell ref="J34:J36"/>
    <mergeCell ref="I37:I39"/>
    <mergeCell ref="J37:J39"/>
    <mergeCell ref="I40:I42"/>
    <mergeCell ref="J40:J42"/>
    <mergeCell ref="I43:I45"/>
    <mergeCell ref="J43:J45"/>
    <mergeCell ref="C7:D7"/>
    <mergeCell ref="F2:H8"/>
    <mergeCell ref="C10:D10"/>
    <mergeCell ref="C8:D8"/>
    <mergeCell ref="C9:D9"/>
    <mergeCell ref="B2:D2"/>
    <mergeCell ref="C3:D3"/>
    <mergeCell ref="C4:D4"/>
    <mergeCell ref="C5:D5"/>
    <mergeCell ref="C6:D6"/>
    <mergeCell ref="B11:B12"/>
    <mergeCell ref="B14:H14"/>
    <mergeCell ref="I16:I18"/>
    <mergeCell ref="J16:J18"/>
    <mergeCell ref="I19:I21"/>
    <mergeCell ref="J19:J21"/>
    <mergeCell ref="C11:D1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5911"/>
  </sheetPr>
  <dimension ref="B1:J51"/>
  <sheetViews>
    <sheetView workbookViewId="0">
      <selection activeCell="E16" sqref="E16:E51"/>
    </sheetView>
  </sheetViews>
  <sheetFormatPr defaultRowHeight="15" x14ac:dyDescent="0.25"/>
  <cols>
    <col min="1" max="1" width="1.85546875" customWidth="1"/>
    <col min="2" max="2" width="25.140625" customWidth="1"/>
    <col min="3" max="3" width="15.85546875" customWidth="1"/>
    <col min="4" max="4" width="14.7109375"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10" ht="15.75" thickBot="1" x14ac:dyDescent="0.3"/>
    <row r="2" spans="2:10" ht="15.75" customHeight="1" x14ac:dyDescent="0.25">
      <c r="B2" s="89" t="s">
        <v>14</v>
      </c>
      <c r="C2" s="89"/>
      <c r="D2" s="89"/>
      <c r="F2" s="90" t="s">
        <v>33</v>
      </c>
      <c r="G2" s="91"/>
      <c r="H2" s="92"/>
    </row>
    <row r="3" spans="2:10" x14ac:dyDescent="0.25">
      <c r="B3" s="1" t="s">
        <v>8</v>
      </c>
      <c r="C3" s="99">
        <f>Instructions!$C$9</f>
        <v>0</v>
      </c>
      <c r="D3" s="99"/>
      <c r="F3" s="93"/>
      <c r="G3" s="94"/>
      <c r="H3" s="95"/>
    </row>
    <row r="4" spans="2:10" ht="31.5" customHeight="1" x14ac:dyDescent="0.25">
      <c r="B4" s="20" t="s">
        <v>9</v>
      </c>
      <c r="C4" s="102" t="s">
        <v>41</v>
      </c>
      <c r="D4" s="102"/>
      <c r="F4" s="93"/>
      <c r="G4" s="94"/>
      <c r="H4" s="95"/>
    </row>
    <row r="5" spans="2:10" x14ac:dyDescent="0.25">
      <c r="B5" s="1" t="s">
        <v>3</v>
      </c>
      <c r="C5" s="99" t="s">
        <v>4</v>
      </c>
      <c r="D5" s="99"/>
      <c r="F5" s="93"/>
      <c r="G5" s="94"/>
      <c r="H5" s="95"/>
    </row>
    <row r="6" spans="2:10" x14ac:dyDescent="0.25">
      <c r="B6" s="1" t="s">
        <v>6</v>
      </c>
      <c r="C6" s="101"/>
      <c r="D6" s="101"/>
      <c r="F6" s="93"/>
      <c r="G6" s="94"/>
      <c r="H6" s="95"/>
    </row>
    <row r="7" spans="2:10" ht="15.75" thickBot="1" x14ac:dyDescent="0.3">
      <c r="B7" s="1" t="s">
        <v>19</v>
      </c>
      <c r="C7" s="99" t="s">
        <v>42</v>
      </c>
      <c r="D7" s="99"/>
      <c r="F7" s="96"/>
      <c r="G7" s="97"/>
      <c r="H7" s="98"/>
    </row>
    <row r="8" spans="2:10" ht="15" customHeight="1" x14ac:dyDescent="0.25">
      <c r="B8" s="79" t="s">
        <v>44</v>
      </c>
      <c r="C8" s="82" t="s">
        <v>43</v>
      </c>
      <c r="D8" s="83"/>
      <c r="F8" s="18"/>
      <c r="G8" s="18"/>
      <c r="H8" s="18"/>
    </row>
    <row r="9" spans="2:10" x14ac:dyDescent="0.25">
      <c r="B9" s="80"/>
      <c r="C9" s="84"/>
      <c r="D9" s="85"/>
      <c r="F9" s="18"/>
      <c r="G9" s="18"/>
      <c r="H9" s="18"/>
    </row>
    <row r="10" spans="2:10" x14ac:dyDescent="0.25">
      <c r="B10" s="80"/>
      <c r="C10" s="84"/>
      <c r="D10" s="85"/>
      <c r="F10" s="18"/>
      <c r="G10" s="18"/>
      <c r="H10" s="18"/>
    </row>
    <row r="11" spans="2:10" x14ac:dyDescent="0.25">
      <c r="B11" s="80"/>
      <c r="C11" s="84"/>
      <c r="D11" s="85"/>
      <c r="F11" s="18"/>
      <c r="G11" s="18"/>
      <c r="H11" s="18"/>
    </row>
    <row r="12" spans="2:10" x14ac:dyDescent="0.25">
      <c r="B12" s="81"/>
      <c r="C12" s="86"/>
      <c r="D12" s="87"/>
      <c r="F12" s="18"/>
      <c r="G12" s="18"/>
      <c r="H12" s="18"/>
    </row>
    <row r="14" spans="2:10" ht="15.75" x14ac:dyDescent="0.25">
      <c r="B14" s="88" t="str">
        <f>C5&amp;" Measure Summary Trends for "&amp;C4&amp;" ("&amp;C3&amp;")"</f>
        <v>Monthly Measure Summary Trends for OP-1: Median Time to Fibrinolysis (0)</v>
      </c>
      <c r="C14" s="88"/>
      <c r="D14" s="88"/>
      <c r="E14" s="88"/>
      <c r="F14" s="88"/>
      <c r="G14" s="88"/>
      <c r="H14" s="88"/>
    </row>
    <row r="15" spans="2:10" ht="45" x14ac:dyDescent="0.25">
      <c r="B15" s="4" t="str">
        <f>C5&amp;" Encounters for "&amp;LEFT(C5,LEN(C5)-2)&amp;" Starting:"</f>
        <v>Monthly Encounters for Month Starting:</v>
      </c>
      <c r="C15" s="5" t="s">
        <v>39</v>
      </c>
      <c r="D15" s="4" t="s">
        <v>40</v>
      </c>
      <c r="E15" s="5" t="s">
        <v>39</v>
      </c>
      <c r="F15" s="5" t="s">
        <v>17</v>
      </c>
      <c r="G15" s="5" t="s">
        <v>2</v>
      </c>
      <c r="H15" s="4" t="s">
        <v>18</v>
      </c>
      <c r="I15" s="2" t="s">
        <v>16</v>
      </c>
      <c r="J15" s="3" t="s">
        <v>15</v>
      </c>
    </row>
    <row r="16" spans="2:10" x14ac:dyDescent="0.25">
      <c r="B16" s="32">
        <f>C6</f>
        <v>0</v>
      </c>
      <c r="C16" s="13"/>
      <c r="D16" s="13"/>
      <c r="E16" s="12" t="str">
        <f>IF(D16=0,"N/A",C16)</f>
        <v>N/A</v>
      </c>
      <c r="F16" s="17"/>
      <c r="G16" s="29"/>
      <c r="H16" s="13"/>
      <c r="I16" s="77" t="e">
        <f>SUM(C16:C18)/SUM(D16:D18)</f>
        <v>#DIV/0!</v>
      </c>
      <c r="J16" s="78" t="str">
        <f>YEAR(B16)&amp; " Q" &amp; INT(MONTH(B16)/4)+1</f>
        <v>1900 Q1</v>
      </c>
    </row>
    <row r="17" spans="2:10" x14ac:dyDescent="0.25">
      <c r="B17" s="32">
        <f>DATE(YEAR(B16)+VLOOKUP($C$5,Frequency!$A$1:$D$3,4,FALSE),MONTH(B16)+VLOOKUP($C$5,Frequency!$A$1:$D$3,3,FALSE),DAY(B16)+VLOOKUP($C$5,Frequency!$A$1:$D$3,2,FALSE))</f>
        <v>31</v>
      </c>
      <c r="C17" s="13"/>
      <c r="D17" s="13"/>
      <c r="E17" s="12" t="str">
        <f t="shared" ref="E17:E51" si="0">IF(D17=0,"N/A",C17)</f>
        <v>N/A</v>
      </c>
      <c r="F17" s="17" t="str">
        <f>IF(ISBLANK($F$16)," ",$F$16)</f>
        <v xml:space="preserve"> </v>
      </c>
      <c r="G17" s="13"/>
      <c r="H17" s="13"/>
      <c r="I17" s="77"/>
      <c r="J17" s="78"/>
    </row>
    <row r="18" spans="2:10" x14ac:dyDescent="0.25">
      <c r="B18" s="32">
        <f>DATE(YEAR(B17)+VLOOKUP($C$5,Frequency!$A$1:$D$3,4,FALSE),MONTH(B17)+VLOOKUP($C$5,Frequency!$A$1:$D$3,3,FALSE),DAY(B17)+VLOOKUP($C$5,Frequency!$A$1:$D$3,2,FALSE))</f>
        <v>62</v>
      </c>
      <c r="C18" s="13"/>
      <c r="D18" s="13"/>
      <c r="E18" s="12" t="str">
        <f t="shared" si="0"/>
        <v>N/A</v>
      </c>
      <c r="F18" s="17" t="str">
        <f t="shared" ref="F18:F51" si="1">IF(ISBLANK($F$16)," ",$F$16)</f>
        <v xml:space="preserve"> </v>
      </c>
      <c r="G18" s="13"/>
      <c r="H18" s="13"/>
      <c r="I18" s="77"/>
      <c r="J18" s="78"/>
    </row>
    <row r="19" spans="2:10" x14ac:dyDescent="0.25">
      <c r="B19" s="32">
        <f>DATE(YEAR(B18)+VLOOKUP($C$5,Frequency!$A$1:$D$3,4,FALSE),MONTH(B18)+VLOOKUP($C$5,Frequency!$A$1:$D$3,3,FALSE),DAY(B18)+VLOOKUP($C$5,Frequency!$A$1:$D$3,2,FALSE))</f>
        <v>93</v>
      </c>
      <c r="C19" s="13"/>
      <c r="D19" s="13"/>
      <c r="E19" s="12" t="str">
        <f t="shared" si="0"/>
        <v>N/A</v>
      </c>
      <c r="F19" s="17" t="str">
        <f t="shared" si="1"/>
        <v xml:space="preserve"> </v>
      </c>
      <c r="G19" s="13"/>
      <c r="H19" s="13"/>
      <c r="I19" s="77" t="e">
        <f>SUM(C19:C21)/SUM(D19:D21)</f>
        <v>#DIV/0!</v>
      </c>
      <c r="J19" s="78" t="str">
        <f t="shared" ref="J19" si="2">YEAR(B19)&amp; " Q" &amp; INT(MONTH(B19)/4)+1</f>
        <v>1900 Q2</v>
      </c>
    </row>
    <row r="20" spans="2:10" x14ac:dyDescent="0.25">
      <c r="B20" s="32">
        <f>DATE(YEAR(B19)+VLOOKUP($C$5,Frequency!$A$1:$D$3,4,FALSE),MONTH(B19)+VLOOKUP($C$5,Frequency!$A$1:$D$3,3,FALSE),DAY(B19)+VLOOKUP($C$5,Frequency!$A$1:$D$3,2,FALSE))</f>
        <v>123</v>
      </c>
      <c r="C20" s="13"/>
      <c r="D20" s="13"/>
      <c r="E20" s="12" t="str">
        <f t="shared" si="0"/>
        <v>N/A</v>
      </c>
      <c r="F20" s="17" t="str">
        <f t="shared" si="1"/>
        <v xml:space="preserve"> </v>
      </c>
      <c r="G20" s="13"/>
      <c r="H20" s="13"/>
      <c r="I20" s="77"/>
      <c r="J20" s="78"/>
    </row>
    <row r="21" spans="2:10" x14ac:dyDescent="0.25">
      <c r="B21" s="32">
        <f>DATE(YEAR(B20)+VLOOKUP($C$5,Frequency!$A$1:$D$3,4,FALSE),MONTH(B20)+VLOOKUP($C$5,Frequency!$A$1:$D$3,3,FALSE),DAY(B20)+VLOOKUP($C$5,Frequency!$A$1:$D$3,2,FALSE))</f>
        <v>154</v>
      </c>
      <c r="C21" s="13"/>
      <c r="D21" s="13"/>
      <c r="E21" s="12" t="str">
        <f t="shared" si="0"/>
        <v>N/A</v>
      </c>
      <c r="F21" s="17" t="str">
        <f t="shared" si="1"/>
        <v xml:space="preserve"> </v>
      </c>
      <c r="G21" s="13"/>
      <c r="H21" s="13"/>
      <c r="I21" s="77"/>
      <c r="J21" s="78"/>
    </row>
    <row r="22" spans="2:10" x14ac:dyDescent="0.25">
      <c r="B22" s="32">
        <f>DATE(YEAR(B21)+VLOOKUP($C$5,Frequency!$A$1:$D$3,4,FALSE),MONTH(B21)+VLOOKUP($C$5,Frequency!$A$1:$D$3,3,FALSE),DAY(B21)+VLOOKUP($C$5,Frequency!$A$1:$D$3,2,FALSE))</f>
        <v>184</v>
      </c>
      <c r="C22" s="13"/>
      <c r="D22" s="13"/>
      <c r="E22" s="12" t="str">
        <f t="shared" si="0"/>
        <v>N/A</v>
      </c>
      <c r="F22" s="17" t="str">
        <f t="shared" si="1"/>
        <v xml:space="preserve"> </v>
      </c>
      <c r="G22" s="13"/>
      <c r="H22" s="13"/>
      <c r="I22" s="77" t="e">
        <f t="shared" ref="I22" si="3">SUM(C22:C24)/SUM(D22:D24)</f>
        <v>#DIV/0!</v>
      </c>
      <c r="J22" s="78" t="str">
        <f t="shared" ref="J22" si="4">YEAR(B22)&amp; " Q" &amp; INT(MONTH(B22)/4)+1</f>
        <v>1900 Q2</v>
      </c>
    </row>
    <row r="23" spans="2:10" x14ac:dyDescent="0.25">
      <c r="B23" s="32">
        <f>DATE(YEAR(B22)+VLOOKUP($C$5,Frequency!$A$1:$D$3,4,FALSE),MONTH(B22)+VLOOKUP($C$5,Frequency!$A$1:$D$3,3,FALSE),DAY(B22)+VLOOKUP($C$5,Frequency!$A$1:$D$3,2,FALSE))</f>
        <v>215</v>
      </c>
      <c r="C23" s="13"/>
      <c r="D23" s="13"/>
      <c r="E23" s="12" t="str">
        <f t="shared" si="0"/>
        <v>N/A</v>
      </c>
      <c r="F23" s="17" t="str">
        <f t="shared" si="1"/>
        <v xml:space="preserve"> </v>
      </c>
      <c r="G23" s="13"/>
      <c r="H23" s="13"/>
      <c r="I23" s="77"/>
      <c r="J23" s="78"/>
    </row>
    <row r="24" spans="2:10" x14ac:dyDescent="0.25">
      <c r="B24" s="32">
        <f>DATE(YEAR(B23)+VLOOKUP($C$5,Frequency!$A$1:$D$3,4,FALSE),MONTH(B23)+VLOOKUP($C$5,Frequency!$A$1:$D$3,3,FALSE),DAY(B23)+VLOOKUP($C$5,Frequency!$A$1:$D$3,2,FALSE))</f>
        <v>246</v>
      </c>
      <c r="C24" s="13"/>
      <c r="D24" s="13"/>
      <c r="E24" s="12" t="str">
        <f t="shared" si="0"/>
        <v>N/A</v>
      </c>
      <c r="F24" s="17" t="str">
        <f t="shared" si="1"/>
        <v xml:space="preserve"> </v>
      </c>
      <c r="G24" s="13"/>
      <c r="H24" s="13"/>
      <c r="I24" s="77"/>
      <c r="J24" s="78"/>
    </row>
    <row r="25" spans="2:10" x14ac:dyDescent="0.25">
      <c r="B25" s="32">
        <f>DATE(YEAR(B24)+VLOOKUP($C$5,Frequency!$A$1:$D$3,4,FALSE),MONTH(B24)+VLOOKUP($C$5,Frequency!$A$1:$D$3,3,FALSE),DAY(B24)+VLOOKUP($C$5,Frequency!$A$1:$D$3,2,FALSE))</f>
        <v>276</v>
      </c>
      <c r="C25" s="13"/>
      <c r="D25" s="13"/>
      <c r="E25" s="12" t="str">
        <f t="shared" si="0"/>
        <v>N/A</v>
      </c>
      <c r="F25" s="17" t="str">
        <f t="shared" si="1"/>
        <v xml:space="preserve"> </v>
      </c>
      <c r="G25" s="13"/>
      <c r="H25" s="13"/>
      <c r="I25" s="77" t="e">
        <f t="shared" ref="I25" si="5">SUM(C25:C27)/SUM(D25:D27)</f>
        <v>#DIV/0!</v>
      </c>
      <c r="J25" s="78" t="str">
        <f t="shared" ref="J25" si="6">YEAR(B25)&amp; " Q" &amp; INT(MONTH(B25)/4)+1</f>
        <v>1900 Q3</v>
      </c>
    </row>
    <row r="26" spans="2:10" x14ac:dyDescent="0.25">
      <c r="B26" s="32">
        <f>DATE(YEAR(B25)+VLOOKUP($C$5,Frequency!$A$1:$D$3,4,FALSE),MONTH(B25)+VLOOKUP($C$5,Frequency!$A$1:$D$3,3,FALSE),DAY(B25)+VLOOKUP($C$5,Frequency!$A$1:$D$3,2,FALSE))</f>
        <v>307</v>
      </c>
      <c r="C26" s="13"/>
      <c r="D26" s="13"/>
      <c r="E26" s="12" t="str">
        <f t="shared" si="0"/>
        <v>N/A</v>
      </c>
      <c r="F26" s="17" t="str">
        <f t="shared" si="1"/>
        <v xml:space="preserve"> </v>
      </c>
      <c r="G26" s="13"/>
      <c r="H26" s="13"/>
      <c r="I26" s="77"/>
      <c r="J26" s="78"/>
    </row>
    <row r="27" spans="2:10" x14ac:dyDescent="0.25">
      <c r="B27" s="32">
        <f>DATE(YEAR(B26)+VLOOKUP($C$5,Frequency!$A$1:$D$3,4,FALSE),MONTH(B26)+VLOOKUP($C$5,Frequency!$A$1:$D$3,3,FALSE),DAY(B26)+VLOOKUP($C$5,Frequency!$A$1:$D$3,2,FALSE))</f>
        <v>337</v>
      </c>
      <c r="C27" s="13"/>
      <c r="D27" s="13"/>
      <c r="E27" s="12" t="str">
        <f t="shared" si="0"/>
        <v>N/A</v>
      </c>
      <c r="F27" s="17" t="str">
        <f t="shared" si="1"/>
        <v xml:space="preserve"> </v>
      </c>
      <c r="G27" s="13"/>
      <c r="H27" s="13"/>
      <c r="I27" s="77"/>
      <c r="J27" s="78"/>
    </row>
    <row r="28" spans="2:10" x14ac:dyDescent="0.25">
      <c r="B28" s="32">
        <f>DATE(YEAR(B27)+VLOOKUP($C$5,Frequency!$A$1:$D$3,4,FALSE),MONTH(B27)+VLOOKUP($C$5,Frequency!$A$1:$D$3,3,FALSE),DAY(B27)+VLOOKUP($C$5,Frequency!$A$1:$D$3,2,FALSE))</f>
        <v>368</v>
      </c>
      <c r="C28" s="13"/>
      <c r="D28" s="13"/>
      <c r="E28" s="12" t="str">
        <f t="shared" si="0"/>
        <v>N/A</v>
      </c>
      <c r="F28" s="17" t="str">
        <f t="shared" si="1"/>
        <v xml:space="preserve"> </v>
      </c>
      <c r="G28" s="13"/>
      <c r="H28" s="13"/>
      <c r="I28" s="77" t="e">
        <f t="shared" ref="I28" si="7">SUM(C28:C30)/SUM(D28:D30)</f>
        <v>#DIV/0!</v>
      </c>
      <c r="J28" s="78" t="str">
        <f t="shared" ref="J28" si="8">YEAR(B28)&amp; " Q" &amp; INT(MONTH(B28)/4)+1</f>
        <v>1901 Q1</v>
      </c>
    </row>
    <row r="29" spans="2:10" x14ac:dyDescent="0.25">
      <c r="B29" s="32">
        <f>DATE(YEAR(B28)+VLOOKUP($C$5,Frequency!$A$1:$D$3,4,FALSE),MONTH(B28)+VLOOKUP($C$5,Frequency!$A$1:$D$3,3,FALSE),DAY(B28)+VLOOKUP($C$5,Frequency!$A$1:$D$3,2,FALSE))</f>
        <v>399</v>
      </c>
      <c r="C29" s="13"/>
      <c r="D29" s="13"/>
      <c r="E29" s="12" t="str">
        <f t="shared" si="0"/>
        <v>N/A</v>
      </c>
      <c r="F29" s="17" t="str">
        <f t="shared" si="1"/>
        <v xml:space="preserve"> </v>
      </c>
      <c r="G29" s="13"/>
      <c r="H29" s="13"/>
      <c r="I29" s="77"/>
      <c r="J29" s="78"/>
    </row>
    <row r="30" spans="2:10" x14ac:dyDescent="0.25">
      <c r="B30" s="32">
        <f>DATE(YEAR(B29)+VLOOKUP($C$5,Frequency!$A$1:$D$3,4,FALSE),MONTH(B29)+VLOOKUP($C$5,Frequency!$A$1:$D$3,3,FALSE),DAY(B29)+VLOOKUP($C$5,Frequency!$A$1:$D$3,2,FALSE))</f>
        <v>427</v>
      </c>
      <c r="C30" s="13"/>
      <c r="D30" s="13"/>
      <c r="E30" s="12" t="str">
        <f t="shared" si="0"/>
        <v>N/A</v>
      </c>
      <c r="F30" s="17" t="str">
        <f t="shared" si="1"/>
        <v xml:space="preserve"> </v>
      </c>
      <c r="G30" s="13"/>
      <c r="H30" s="13"/>
      <c r="I30" s="77"/>
      <c r="J30" s="78"/>
    </row>
    <row r="31" spans="2:10" x14ac:dyDescent="0.25">
      <c r="B31" s="32">
        <f>DATE(YEAR(B30)+VLOOKUP($C$5,Frequency!$A$1:$D$3,4,FALSE),MONTH(B30)+VLOOKUP($C$5,Frequency!$A$1:$D$3,3,FALSE),DAY(B30)+VLOOKUP($C$5,Frequency!$A$1:$D$3,2,FALSE))</f>
        <v>458</v>
      </c>
      <c r="C31" s="13"/>
      <c r="D31" s="13"/>
      <c r="E31" s="12" t="str">
        <f t="shared" si="0"/>
        <v>N/A</v>
      </c>
      <c r="F31" s="17" t="str">
        <f t="shared" si="1"/>
        <v xml:space="preserve"> </v>
      </c>
      <c r="G31" s="13"/>
      <c r="H31" s="13"/>
      <c r="I31" s="77" t="e">
        <f t="shared" ref="I31" si="9">SUM(C31:C33)/SUM(D31:D33)</f>
        <v>#DIV/0!</v>
      </c>
      <c r="J31" s="78" t="str">
        <f t="shared" ref="J31" si="10">YEAR(B31)&amp; " Q" &amp; INT(MONTH(B31)/4)+1</f>
        <v>1901 Q2</v>
      </c>
    </row>
    <row r="32" spans="2:10" x14ac:dyDescent="0.25">
      <c r="B32" s="32">
        <f>DATE(YEAR(B31)+VLOOKUP($C$5,Frequency!$A$1:$D$3,4,FALSE),MONTH(B31)+VLOOKUP($C$5,Frequency!$A$1:$D$3,3,FALSE),DAY(B31)+VLOOKUP($C$5,Frequency!$A$1:$D$3,2,FALSE))</f>
        <v>488</v>
      </c>
      <c r="C32" s="13"/>
      <c r="D32" s="13"/>
      <c r="E32" s="12" t="str">
        <f t="shared" si="0"/>
        <v>N/A</v>
      </c>
      <c r="F32" s="17" t="str">
        <f t="shared" si="1"/>
        <v xml:space="preserve"> </v>
      </c>
      <c r="G32" s="13"/>
      <c r="H32" s="13"/>
      <c r="I32" s="77"/>
      <c r="J32" s="78"/>
    </row>
    <row r="33" spans="2:10" x14ac:dyDescent="0.25">
      <c r="B33" s="32">
        <f>DATE(YEAR(B32)+VLOOKUP($C$5,Frequency!$A$1:$D$3,4,FALSE),MONTH(B32)+VLOOKUP($C$5,Frequency!$A$1:$D$3,3,FALSE),DAY(B32)+VLOOKUP($C$5,Frequency!$A$1:$D$3,2,FALSE))</f>
        <v>519</v>
      </c>
      <c r="C33" s="13"/>
      <c r="D33" s="13"/>
      <c r="E33" s="12" t="str">
        <f t="shared" si="0"/>
        <v>N/A</v>
      </c>
      <c r="F33" s="17" t="str">
        <f t="shared" si="1"/>
        <v xml:space="preserve"> </v>
      </c>
      <c r="G33" s="13"/>
      <c r="H33" s="13"/>
      <c r="I33" s="77"/>
      <c r="J33" s="78"/>
    </row>
    <row r="34" spans="2:10" x14ac:dyDescent="0.25">
      <c r="B34" s="32">
        <f>DATE(YEAR(B33)+VLOOKUP($C$5,Frequency!$A$1:$D$3,4,FALSE),MONTH(B33)+VLOOKUP($C$5,Frequency!$A$1:$D$3,3,FALSE),DAY(B33)+VLOOKUP($C$5,Frequency!$A$1:$D$3,2,FALSE))</f>
        <v>549</v>
      </c>
      <c r="C34" s="13"/>
      <c r="D34" s="13"/>
      <c r="E34" s="12" t="str">
        <f t="shared" si="0"/>
        <v>N/A</v>
      </c>
      <c r="F34" s="17" t="str">
        <f t="shared" si="1"/>
        <v xml:space="preserve"> </v>
      </c>
      <c r="G34" s="13"/>
      <c r="H34" s="13"/>
      <c r="I34" s="77" t="e">
        <f t="shared" ref="I34" si="11">SUM(C34:C36)/SUM(D34:D36)</f>
        <v>#DIV/0!</v>
      </c>
      <c r="J34" s="78" t="str">
        <f t="shared" ref="J34" si="12">YEAR(B34)&amp; " Q" &amp; INT(MONTH(B34)/4)+1</f>
        <v>1901 Q2</v>
      </c>
    </row>
    <row r="35" spans="2:10" x14ac:dyDescent="0.25">
      <c r="B35" s="32">
        <f>DATE(YEAR(B34)+VLOOKUP($C$5,Frequency!$A$1:$D$3,4,FALSE),MONTH(B34)+VLOOKUP($C$5,Frequency!$A$1:$D$3,3,FALSE),DAY(B34)+VLOOKUP($C$5,Frequency!$A$1:$D$3,2,FALSE))</f>
        <v>580</v>
      </c>
      <c r="C35" s="13"/>
      <c r="D35" s="13"/>
      <c r="E35" s="12" t="str">
        <f t="shared" si="0"/>
        <v>N/A</v>
      </c>
      <c r="F35" s="17" t="str">
        <f t="shared" si="1"/>
        <v xml:space="preserve"> </v>
      </c>
      <c r="G35" s="13"/>
      <c r="H35" s="13"/>
      <c r="I35" s="77"/>
      <c r="J35" s="78"/>
    </row>
    <row r="36" spans="2:10" x14ac:dyDescent="0.25">
      <c r="B36" s="32">
        <f>DATE(YEAR(B35)+VLOOKUP($C$5,Frequency!$A$1:$D$3,4,FALSE),MONTH(B35)+VLOOKUP($C$5,Frequency!$A$1:$D$3,3,FALSE),DAY(B35)+VLOOKUP($C$5,Frequency!$A$1:$D$3,2,FALSE))</f>
        <v>611</v>
      </c>
      <c r="C36" s="13"/>
      <c r="D36" s="13"/>
      <c r="E36" s="12" t="str">
        <f t="shared" si="0"/>
        <v>N/A</v>
      </c>
      <c r="F36" s="17" t="str">
        <f t="shared" si="1"/>
        <v xml:space="preserve"> </v>
      </c>
      <c r="G36" s="13"/>
      <c r="H36" s="13"/>
      <c r="I36" s="77"/>
      <c r="J36" s="78"/>
    </row>
    <row r="37" spans="2:10" x14ac:dyDescent="0.25">
      <c r="B37" s="32">
        <f>DATE(YEAR(B36)+VLOOKUP($C$5,Frequency!$A$1:$D$3,4,FALSE),MONTH(B36)+VLOOKUP($C$5,Frequency!$A$1:$D$3,3,FALSE),DAY(B36)+VLOOKUP($C$5,Frequency!$A$1:$D$3,2,FALSE))</f>
        <v>641</v>
      </c>
      <c r="C37" s="13"/>
      <c r="D37" s="13"/>
      <c r="E37" s="12" t="str">
        <f t="shared" si="0"/>
        <v>N/A</v>
      </c>
      <c r="F37" s="17" t="str">
        <f t="shared" si="1"/>
        <v xml:space="preserve"> </v>
      </c>
      <c r="G37" s="13"/>
      <c r="H37" s="13"/>
      <c r="I37" s="77" t="e">
        <f t="shared" ref="I37" si="13">SUM(C37:C39)/SUM(D37:D39)</f>
        <v>#DIV/0!</v>
      </c>
      <c r="J37" s="78" t="str">
        <f t="shared" ref="J37" si="14">YEAR(B37)&amp; " Q" &amp; INT(MONTH(B37)/4)+1</f>
        <v>1901 Q3</v>
      </c>
    </row>
    <row r="38" spans="2:10" x14ac:dyDescent="0.25">
      <c r="B38" s="32">
        <f>DATE(YEAR(B37)+VLOOKUP($C$5,Frequency!$A$1:$D$3,4,FALSE),MONTH(B37)+VLOOKUP($C$5,Frequency!$A$1:$D$3,3,FALSE),DAY(B37)+VLOOKUP($C$5,Frequency!$A$1:$D$3,2,FALSE))</f>
        <v>672</v>
      </c>
      <c r="C38" s="13"/>
      <c r="D38" s="13"/>
      <c r="E38" s="12" t="str">
        <f t="shared" si="0"/>
        <v>N/A</v>
      </c>
      <c r="F38" s="17" t="str">
        <f t="shared" si="1"/>
        <v xml:space="preserve"> </v>
      </c>
      <c r="G38" s="13"/>
      <c r="H38" s="13"/>
      <c r="I38" s="77"/>
      <c r="J38" s="78"/>
    </row>
    <row r="39" spans="2:10" x14ac:dyDescent="0.25">
      <c r="B39" s="32">
        <f>DATE(YEAR(B38)+VLOOKUP($C$5,Frequency!$A$1:$D$3,4,FALSE),MONTH(B38)+VLOOKUP($C$5,Frequency!$A$1:$D$3,3,FALSE),DAY(B38)+VLOOKUP($C$5,Frequency!$A$1:$D$3,2,FALSE))</f>
        <v>702</v>
      </c>
      <c r="C39" s="13"/>
      <c r="D39" s="13"/>
      <c r="E39" s="12" t="str">
        <f t="shared" si="0"/>
        <v>N/A</v>
      </c>
      <c r="F39" s="17" t="str">
        <f t="shared" si="1"/>
        <v xml:space="preserve"> </v>
      </c>
      <c r="G39" s="13"/>
      <c r="H39" s="13"/>
      <c r="I39" s="77"/>
      <c r="J39" s="78"/>
    </row>
    <row r="40" spans="2:10" x14ac:dyDescent="0.25">
      <c r="B40" s="32">
        <f>DATE(YEAR(B39)+VLOOKUP($C$5,Frequency!$A$1:$D$3,4,FALSE),MONTH(B39)+VLOOKUP($C$5,Frequency!$A$1:$D$3,3,FALSE),DAY(B39)+VLOOKUP($C$5,Frequency!$A$1:$D$3,2,FALSE))</f>
        <v>733</v>
      </c>
      <c r="C40" s="13"/>
      <c r="D40" s="13"/>
      <c r="E40" s="12" t="str">
        <f t="shared" si="0"/>
        <v>N/A</v>
      </c>
      <c r="F40" s="17" t="str">
        <f t="shared" si="1"/>
        <v xml:space="preserve"> </v>
      </c>
      <c r="G40" s="13"/>
      <c r="H40" s="13"/>
      <c r="I40" s="77" t="e">
        <f t="shared" ref="I40" si="15">SUM(C40:C42)/SUM(D40:D42)</f>
        <v>#DIV/0!</v>
      </c>
      <c r="J40" s="78" t="str">
        <f t="shared" ref="J40" si="16">YEAR(B40)&amp; " Q" &amp; INT(MONTH(B40)/4)+1</f>
        <v>1902 Q1</v>
      </c>
    </row>
    <row r="41" spans="2:10" x14ac:dyDescent="0.25">
      <c r="B41" s="32">
        <f>DATE(YEAR(B40)+VLOOKUP($C$5,Frequency!$A$1:$D$3,4,FALSE),MONTH(B40)+VLOOKUP($C$5,Frequency!$A$1:$D$3,3,FALSE),DAY(B40)+VLOOKUP($C$5,Frequency!$A$1:$D$3,2,FALSE))</f>
        <v>764</v>
      </c>
      <c r="C41" s="13"/>
      <c r="D41" s="13"/>
      <c r="E41" s="12" t="str">
        <f t="shared" si="0"/>
        <v>N/A</v>
      </c>
      <c r="F41" s="17" t="str">
        <f t="shared" si="1"/>
        <v xml:space="preserve"> </v>
      </c>
      <c r="G41" s="13"/>
      <c r="H41" s="13"/>
      <c r="I41" s="77"/>
      <c r="J41" s="78"/>
    </row>
    <row r="42" spans="2:10" x14ac:dyDescent="0.25">
      <c r="B42" s="32">
        <f>DATE(YEAR(B41)+VLOOKUP($C$5,Frequency!$A$1:$D$3,4,FALSE),MONTH(B41)+VLOOKUP($C$5,Frequency!$A$1:$D$3,3,FALSE),DAY(B41)+VLOOKUP($C$5,Frequency!$A$1:$D$3,2,FALSE))</f>
        <v>792</v>
      </c>
      <c r="C42" s="13"/>
      <c r="D42" s="13"/>
      <c r="E42" s="12" t="str">
        <f t="shared" si="0"/>
        <v>N/A</v>
      </c>
      <c r="F42" s="17" t="str">
        <f t="shared" si="1"/>
        <v xml:space="preserve"> </v>
      </c>
      <c r="G42" s="13"/>
      <c r="H42" s="13"/>
      <c r="I42" s="77"/>
      <c r="J42" s="78"/>
    </row>
    <row r="43" spans="2:10" x14ac:dyDescent="0.25">
      <c r="B43" s="32">
        <f>DATE(YEAR(B42)+VLOOKUP($C$5,Frequency!$A$1:$D$3,4,FALSE),MONTH(B42)+VLOOKUP($C$5,Frequency!$A$1:$D$3,3,FALSE),DAY(B42)+VLOOKUP($C$5,Frequency!$A$1:$D$3,2,FALSE))</f>
        <v>823</v>
      </c>
      <c r="C43" s="13"/>
      <c r="D43" s="13"/>
      <c r="E43" s="12" t="str">
        <f t="shared" si="0"/>
        <v>N/A</v>
      </c>
      <c r="F43" s="17" t="str">
        <f t="shared" si="1"/>
        <v xml:space="preserve"> </v>
      </c>
      <c r="G43" s="13"/>
      <c r="H43" s="13"/>
      <c r="I43" s="77" t="e">
        <f t="shared" ref="I43" si="17">SUM(C43:C45)/SUM(D43:D45)</f>
        <v>#DIV/0!</v>
      </c>
      <c r="J43" s="78" t="str">
        <f t="shared" ref="J43" si="18">YEAR(B43)&amp; " Q" &amp; INT(MONTH(B43)/4)+1</f>
        <v>1902 Q2</v>
      </c>
    </row>
    <row r="44" spans="2:10" x14ac:dyDescent="0.25">
      <c r="B44" s="32">
        <f>DATE(YEAR(B43)+VLOOKUP($C$5,Frequency!$A$1:$D$3,4,FALSE),MONTH(B43)+VLOOKUP($C$5,Frequency!$A$1:$D$3,3,FALSE),DAY(B43)+VLOOKUP($C$5,Frequency!$A$1:$D$3,2,FALSE))</f>
        <v>853</v>
      </c>
      <c r="C44" s="13"/>
      <c r="D44" s="13"/>
      <c r="E44" s="12" t="str">
        <f t="shared" si="0"/>
        <v>N/A</v>
      </c>
      <c r="F44" s="17" t="str">
        <f t="shared" si="1"/>
        <v xml:space="preserve"> </v>
      </c>
      <c r="G44" s="13"/>
      <c r="H44" s="13"/>
      <c r="I44" s="77"/>
      <c r="J44" s="78"/>
    </row>
    <row r="45" spans="2:10" x14ac:dyDescent="0.25">
      <c r="B45" s="32">
        <f>DATE(YEAR(B44)+VLOOKUP($C$5,Frequency!$A$1:$D$3,4,FALSE),MONTH(B44)+VLOOKUP($C$5,Frequency!$A$1:$D$3,3,FALSE),DAY(B44)+VLOOKUP($C$5,Frequency!$A$1:$D$3,2,FALSE))</f>
        <v>884</v>
      </c>
      <c r="C45" s="13"/>
      <c r="D45" s="13"/>
      <c r="E45" s="12" t="str">
        <f t="shared" si="0"/>
        <v>N/A</v>
      </c>
      <c r="F45" s="17" t="str">
        <f t="shared" si="1"/>
        <v xml:space="preserve"> </v>
      </c>
      <c r="G45" s="13"/>
      <c r="H45" s="13"/>
      <c r="I45" s="77"/>
      <c r="J45" s="78"/>
    </row>
    <row r="46" spans="2:10" x14ac:dyDescent="0.25">
      <c r="B46" s="32">
        <f>DATE(YEAR(B45)+VLOOKUP($C$5,Frequency!$A$1:$D$3,4,FALSE),MONTH(B45)+VLOOKUP($C$5,Frequency!$A$1:$D$3,3,FALSE),DAY(B45)+VLOOKUP($C$5,Frequency!$A$1:$D$3,2,FALSE))</f>
        <v>914</v>
      </c>
      <c r="C46" s="13"/>
      <c r="D46" s="13"/>
      <c r="E46" s="12" t="str">
        <f t="shared" si="0"/>
        <v>N/A</v>
      </c>
      <c r="F46" s="17" t="str">
        <f t="shared" si="1"/>
        <v xml:space="preserve"> </v>
      </c>
      <c r="G46" s="13"/>
      <c r="H46" s="13"/>
      <c r="I46" s="77" t="e">
        <f t="shared" ref="I46" si="19">SUM(C46:C48)/SUM(D46:D48)</f>
        <v>#DIV/0!</v>
      </c>
      <c r="J46" s="78" t="str">
        <f t="shared" ref="J46" si="20">YEAR(B46)&amp; " Q" &amp; INT(MONTH(B46)/4)+1</f>
        <v>1902 Q2</v>
      </c>
    </row>
    <row r="47" spans="2:10" x14ac:dyDescent="0.25">
      <c r="B47" s="32">
        <f>DATE(YEAR(B46)+VLOOKUP($C$5,Frequency!$A$1:$D$3,4,FALSE),MONTH(B46)+VLOOKUP($C$5,Frequency!$A$1:$D$3,3,FALSE),DAY(B46)+VLOOKUP($C$5,Frequency!$A$1:$D$3,2,FALSE))</f>
        <v>945</v>
      </c>
      <c r="C47" s="13"/>
      <c r="D47" s="13"/>
      <c r="E47" s="12" t="str">
        <f t="shared" si="0"/>
        <v>N/A</v>
      </c>
      <c r="F47" s="17" t="str">
        <f t="shared" si="1"/>
        <v xml:space="preserve"> </v>
      </c>
      <c r="G47" s="13"/>
      <c r="H47" s="13"/>
      <c r="I47" s="77"/>
      <c r="J47" s="78"/>
    </row>
    <row r="48" spans="2:10" x14ac:dyDescent="0.25">
      <c r="B48" s="32">
        <f>DATE(YEAR(B47)+VLOOKUP($C$5,Frequency!$A$1:$D$3,4,FALSE),MONTH(B47)+VLOOKUP($C$5,Frequency!$A$1:$D$3,3,FALSE),DAY(B47)+VLOOKUP($C$5,Frequency!$A$1:$D$3,2,FALSE))</f>
        <v>976</v>
      </c>
      <c r="C48" s="13"/>
      <c r="D48" s="13"/>
      <c r="E48" s="12" t="str">
        <f t="shared" si="0"/>
        <v>N/A</v>
      </c>
      <c r="F48" s="17" t="str">
        <f t="shared" si="1"/>
        <v xml:space="preserve"> </v>
      </c>
      <c r="G48" s="13"/>
      <c r="H48" s="13"/>
      <c r="I48" s="77"/>
      <c r="J48" s="78"/>
    </row>
    <row r="49" spans="2:10" x14ac:dyDescent="0.25">
      <c r="B49" s="32">
        <f>DATE(YEAR(B48)+VLOOKUP($C$5,Frequency!$A$1:$D$3,4,FALSE),MONTH(B48)+VLOOKUP($C$5,Frequency!$A$1:$D$3,3,FALSE),DAY(B48)+VLOOKUP($C$5,Frequency!$A$1:$D$3,2,FALSE))</f>
        <v>1006</v>
      </c>
      <c r="C49" s="13"/>
      <c r="D49" s="13"/>
      <c r="E49" s="12" t="str">
        <f t="shared" si="0"/>
        <v>N/A</v>
      </c>
      <c r="F49" s="17" t="str">
        <f t="shared" si="1"/>
        <v xml:space="preserve"> </v>
      </c>
      <c r="G49" s="13"/>
      <c r="H49" s="13"/>
      <c r="I49" s="77" t="e">
        <f t="shared" ref="I49" si="21">SUM(C49:C51)/SUM(D49:D51)</f>
        <v>#DIV/0!</v>
      </c>
      <c r="J49" s="78" t="str">
        <f t="shared" ref="J49" si="22">YEAR(B49)&amp; " Q" &amp; INT(MONTH(B49)/4)+1</f>
        <v>1902 Q3</v>
      </c>
    </row>
    <row r="50" spans="2:10" x14ac:dyDescent="0.25">
      <c r="B50" s="32">
        <f>DATE(YEAR(B49)+VLOOKUP($C$5,Frequency!$A$1:$D$3,4,FALSE),MONTH(B49)+VLOOKUP($C$5,Frequency!$A$1:$D$3,3,FALSE),DAY(B49)+VLOOKUP($C$5,Frequency!$A$1:$D$3,2,FALSE))</f>
        <v>1037</v>
      </c>
      <c r="C50" s="13"/>
      <c r="D50" s="13"/>
      <c r="E50" s="12" t="str">
        <f t="shared" si="0"/>
        <v>N/A</v>
      </c>
      <c r="F50" s="17" t="str">
        <f t="shared" si="1"/>
        <v xml:space="preserve"> </v>
      </c>
      <c r="G50" s="13"/>
      <c r="H50" s="13"/>
      <c r="I50" s="77"/>
      <c r="J50" s="78"/>
    </row>
    <row r="51" spans="2:10" x14ac:dyDescent="0.25">
      <c r="B51" s="32">
        <f>DATE(YEAR(B50)+VLOOKUP($C$5,Frequency!$A$1:$D$3,4,FALSE),MONTH(B50)+VLOOKUP($C$5,Frequency!$A$1:$D$3,3,FALSE),DAY(B50)+VLOOKUP($C$5,Frequency!$A$1:$D$3,2,FALSE))</f>
        <v>1067</v>
      </c>
      <c r="C51" s="13"/>
      <c r="D51" s="13"/>
      <c r="E51" s="12" t="str">
        <f t="shared" si="0"/>
        <v>N/A</v>
      </c>
      <c r="F51" s="17" t="str">
        <f t="shared" si="1"/>
        <v xml:space="preserve"> </v>
      </c>
      <c r="G51" s="13"/>
      <c r="H51" s="13"/>
      <c r="I51" s="77"/>
      <c r="J51" s="78"/>
    </row>
  </sheetData>
  <mergeCells count="34">
    <mergeCell ref="B2:D2"/>
    <mergeCell ref="F2:H7"/>
    <mergeCell ref="C3:D3"/>
    <mergeCell ref="C4:D4"/>
    <mergeCell ref="C5:D5"/>
    <mergeCell ref="C6:D6"/>
    <mergeCell ref="C7:D7"/>
    <mergeCell ref="B14:H14"/>
    <mergeCell ref="I16:I18"/>
    <mergeCell ref="J16:J18"/>
    <mergeCell ref="I19:I21"/>
    <mergeCell ref="J19:J21"/>
    <mergeCell ref="I22:I24"/>
    <mergeCell ref="J22:J24"/>
    <mergeCell ref="I25:I27"/>
    <mergeCell ref="J25:J27"/>
    <mergeCell ref="I28:I30"/>
    <mergeCell ref="J28:J30"/>
    <mergeCell ref="I49:I51"/>
    <mergeCell ref="J49:J51"/>
    <mergeCell ref="C8:D12"/>
    <mergeCell ref="B8:B12"/>
    <mergeCell ref="I40:I42"/>
    <mergeCell ref="J40:J42"/>
    <mergeCell ref="I43:I45"/>
    <mergeCell ref="J43:J45"/>
    <mergeCell ref="I46:I48"/>
    <mergeCell ref="J46:J48"/>
    <mergeCell ref="I31:I33"/>
    <mergeCell ref="J31:J33"/>
    <mergeCell ref="I34:I36"/>
    <mergeCell ref="J34:J36"/>
    <mergeCell ref="I37:I39"/>
    <mergeCell ref="J37:J39"/>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5911"/>
  </sheetPr>
  <dimension ref="B1:J53"/>
  <sheetViews>
    <sheetView topLeftCell="A5" workbookViewId="0">
      <selection activeCell="E18" sqref="E18:E53"/>
    </sheetView>
  </sheetViews>
  <sheetFormatPr defaultRowHeight="15" x14ac:dyDescent="0.25"/>
  <cols>
    <col min="1" max="1" width="1.85546875" customWidth="1"/>
    <col min="2" max="2" width="24" bestFit="1" customWidth="1"/>
    <col min="3" max="3" width="14.5703125" customWidth="1"/>
    <col min="4" max="4" width="14.140625"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8" ht="15.75" thickBot="1" x14ac:dyDescent="0.3"/>
    <row r="2" spans="2:8" ht="15.75" customHeight="1" x14ac:dyDescent="0.25">
      <c r="B2" s="89" t="s">
        <v>14</v>
      </c>
      <c r="C2" s="89"/>
      <c r="D2" s="89"/>
      <c r="F2" s="90" t="s">
        <v>33</v>
      </c>
      <c r="G2" s="91"/>
      <c r="H2" s="92"/>
    </row>
    <row r="3" spans="2:8" x14ac:dyDescent="0.25">
      <c r="B3" s="1" t="s">
        <v>8</v>
      </c>
      <c r="C3" s="99">
        <f>Instructions!$C$9</f>
        <v>0</v>
      </c>
      <c r="D3" s="99"/>
      <c r="F3" s="93"/>
      <c r="G3" s="94"/>
      <c r="H3" s="95"/>
    </row>
    <row r="4" spans="2:8" ht="29.25" customHeight="1" x14ac:dyDescent="0.25">
      <c r="B4" s="20" t="s">
        <v>9</v>
      </c>
      <c r="C4" s="102" t="s">
        <v>45</v>
      </c>
      <c r="D4" s="102"/>
      <c r="F4" s="93"/>
      <c r="G4" s="94"/>
      <c r="H4" s="95"/>
    </row>
    <row r="5" spans="2:8" x14ac:dyDescent="0.25">
      <c r="B5" s="1" t="s">
        <v>3</v>
      </c>
      <c r="C5" s="99" t="s">
        <v>4</v>
      </c>
      <c r="D5" s="99"/>
      <c r="F5" s="93"/>
      <c r="G5" s="94"/>
      <c r="H5" s="95"/>
    </row>
    <row r="6" spans="2:8" x14ac:dyDescent="0.25">
      <c r="B6" s="1" t="s">
        <v>6</v>
      </c>
      <c r="C6" s="101"/>
      <c r="D6" s="101"/>
      <c r="F6" s="93"/>
      <c r="G6" s="94"/>
      <c r="H6" s="95"/>
    </row>
    <row r="7" spans="2:8" ht="15.75" thickBot="1" x14ac:dyDescent="0.3">
      <c r="B7" s="1" t="s">
        <v>19</v>
      </c>
      <c r="C7" s="99" t="s">
        <v>42</v>
      </c>
      <c r="D7" s="99"/>
      <c r="F7" s="96"/>
      <c r="G7" s="97"/>
      <c r="H7" s="98"/>
    </row>
    <row r="8" spans="2:8" x14ac:dyDescent="0.25">
      <c r="B8" s="1" t="s">
        <v>36</v>
      </c>
      <c r="C8" s="99"/>
      <c r="D8" s="99"/>
      <c r="F8" s="18"/>
      <c r="G8" s="18"/>
      <c r="H8" s="18"/>
    </row>
    <row r="9" spans="2:8" x14ac:dyDescent="0.25">
      <c r="B9" s="1" t="s">
        <v>37</v>
      </c>
      <c r="C9" s="99"/>
      <c r="D9" s="99"/>
      <c r="F9" s="18"/>
      <c r="G9" s="18"/>
      <c r="H9" s="18"/>
    </row>
    <row r="10" spans="2:8" ht="15" customHeight="1" x14ac:dyDescent="0.25">
      <c r="B10" s="79" t="s">
        <v>44</v>
      </c>
      <c r="C10" s="82" t="s">
        <v>46</v>
      </c>
      <c r="D10" s="83"/>
      <c r="F10" s="18"/>
      <c r="G10" s="18"/>
      <c r="H10" s="18"/>
    </row>
    <row r="11" spans="2:8" x14ac:dyDescent="0.25">
      <c r="B11" s="80"/>
      <c r="C11" s="84"/>
      <c r="D11" s="85"/>
      <c r="F11" s="18"/>
      <c r="G11" s="18"/>
      <c r="H11" s="18"/>
    </row>
    <row r="12" spans="2:8" x14ac:dyDescent="0.25">
      <c r="B12" s="80"/>
      <c r="C12" s="84"/>
      <c r="D12" s="85"/>
      <c r="F12" s="18"/>
      <c r="G12" s="18"/>
      <c r="H12" s="18"/>
    </row>
    <row r="13" spans="2:8" x14ac:dyDescent="0.25">
      <c r="B13" s="80"/>
      <c r="C13" s="84"/>
      <c r="D13" s="85"/>
      <c r="F13" s="18"/>
      <c r="G13" s="18"/>
      <c r="H13" s="18"/>
    </row>
    <row r="14" spans="2:8" x14ac:dyDescent="0.25">
      <c r="B14" s="81"/>
      <c r="C14" s="86"/>
      <c r="D14" s="87"/>
      <c r="F14" s="18"/>
      <c r="G14" s="18"/>
      <c r="H14" s="18"/>
    </row>
    <row r="16" spans="2:8" ht="15.75" x14ac:dyDescent="0.25">
      <c r="B16" s="88" t="str">
        <f>C5&amp;" Measure Summary Trends for "&amp;C4&amp;" ("&amp;C3&amp;")"</f>
        <v>Monthly Measure Summary Trends for OP-2: Fibrinolytic Therapy Received Within 30 Minutes (0)</v>
      </c>
      <c r="C16" s="88"/>
      <c r="D16" s="88"/>
      <c r="E16" s="88"/>
      <c r="F16" s="88"/>
      <c r="G16" s="88"/>
      <c r="H16" s="88"/>
    </row>
    <row r="17" spans="2:10" ht="45" x14ac:dyDescent="0.25">
      <c r="B17" s="4" t="str">
        <f>C5&amp;" Encounters for "&amp;LEFT(C5,LEN(C5)-2)&amp;" Starting:"</f>
        <v>Monthly Encounters for Month Starting:</v>
      </c>
      <c r="C17" s="5" t="s">
        <v>0</v>
      </c>
      <c r="D17" s="5" t="s">
        <v>1</v>
      </c>
      <c r="E17" s="5" t="s">
        <v>7</v>
      </c>
      <c r="F17" s="5" t="s">
        <v>17</v>
      </c>
      <c r="G17" s="5" t="s">
        <v>2</v>
      </c>
      <c r="H17" s="4" t="s">
        <v>18</v>
      </c>
      <c r="I17" s="2" t="s">
        <v>16</v>
      </c>
      <c r="J17" s="3" t="s">
        <v>15</v>
      </c>
    </row>
    <row r="18" spans="2:10" x14ac:dyDescent="0.25">
      <c r="B18" s="32">
        <f>C6</f>
        <v>0</v>
      </c>
      <c r="C18" s="13"/>
      <c r="D18" s="13"/>
      <c r="E18" s="63" t="str">
        <f>IF(D18=0,"N/A",C18/D18)</f>
        <v>N/A</v>
      </c>
      <c r="F18" s="14"/>
      <c r="G18" s="29"/>
      <c r="H18" s="13"/>
      <c r="I18" s="77" t="e">
        <f>SUM(C18:C20)/SUM(D18:D20)</f>
        <v>#DIV/0!</v>
      </c>
      <c r="J18" s="78" t="str">
        <f>YEAR(B18)&amp; " Q" &amp; INT(MONTH(B18)/4)+1</f>
        <v>1900 Q1</v>
      </c>
    </row>
    <row r="19" spans="2:10" x14ac:dyDescent="0.25">
      <c r="B19" s="32">
        <f>DATE(YEAR(B18)+VLOOKUP($C$5,Frequency!$A$1:$D$3,4,FALSE),MONTH(B18)+VLOOKUP($C$5,Frequency!$A$1:$D$3,3,FALSE),DAY(B18)+VLOOKUP($C$5,Frequency!$A$1:$D$3,2,FALSE))</f>
        <v>31</v>
      </c>
      <c r="C19" s="13"/>
      <c r="D19" s="13"/>
      <c r="E19" s="63" t="str">
        <f t="shared" ref="E19:E53" si="0">IF(D19=0,"N/A",C19/D19)</f>
        <v>N/A</v>
      </c>
      <c r="F19" s="14" t="str">
        <f>IF(ISBLANK($F$18)," ",$F$18)</f>
        <v xml:space="preserve"> </v>
      </c>
      <c r="G19" s="13"/>
      <c r="H19" s="13"/>
      <c r="I19" s="77"/>
      <c r="J19" s="78"/>
    </row>
    <row r="20" spans="2:10" x14ac:dyDescent="0.25">
      <c r="B20" s="32">
        <f>DATE(YEAR(B19)+VLOOKUP($C$5,Frequency!$A$1:$D$3,4,FALSE),MONTH(B19)+VLOOKUP($C$5,Frequency!$A$1:$D$3,3,FALSE),DAY(B19)+VLOOKUP($C$5,Frequency!$A$1:$D$3,2,FALSE))</f>
        <v>62</v>
      </c>
      <c r="C20" s="13"/>
      <c r="D20" s="13"/>
      <c r="E20" s="63" t="str">
        <f t="shared" si="0"/>
        <v>N/A</v>
      </c>
      <c r="F20" s="14" t="str">
        <f t="shared" ref="F20:F53" si="1">IF(ISBLANK($F$18)," ",$F$18)</f>
        <v xml:space="preserve"> </v>
      </c>
      <c r="G20" s="13"/>
      <c r="H20" s="13"/>
      <c r="I20" s="77"/>
      <c r="J20" s="78"/>
    </row>
    <row r="21" spans="2:10" x14ac:dyDescent="0.25">
      <c r="B21" s="32">
        <f>DATE(YEAR(B20)+VLOOKUP($C$5,Frequency!$A$1:$D$3,4,FALSE),MONTH(B20)+VLOOKUP($C$5,Frequency!$A$1:$D$3,3,FALSE),DAY(B20)+VLOOKUP($C$5,Frequency!$A$1:$D$3,2,FALSE))</f>
        <v>93</v>
      </c>
      <c r="C21" s="13"/>
      <c r="D21" s="13"/>
      <c r="E21" s="63" t="str">
        <f t="shared" si="0"/>
        <v>N/A</v>
      </c>
      <c r="F21" s="14" t="str">
        <f t="shared" si="1"/>
        <v xml:space="preserve"> </v>
      </c>
      <c r="G21" s="13"/>
      <c r="H21" s="13"/>
      <c r="I21" s="77" t="e">
        <f>SUM(C21:C23)/SUM(D21:D23)</f>
        <v>#DIV/0!</v>
      </c>
      <c r="J21" s="78" t="str">
        <f t="shared" ref="J21" si="2">YEAR(B21)&amp; " Q" &amp; INT(MONTH(B21)/4)+1</f>
        <v>1900 Q2</v>
      </c>
    </row>
    <row r="22" spans="2:10" x14ac:dyDescent="0.25">
      <c r="B22" s="32">
        <f>DATE(YEAR(B21)+VLOOKUP($C$5,Frequency!$A$1:$D$3,4,FALSE),MONTH(B21)+VLOOKUP($C$5,Frequency!$A$1:$D$3,3,FALSE),DAY(B21)+VLOOKUP($C$5,Frequency!$A$1:$D$3,2,FALSE))</f>
        <v>123</v>
      </c>
      <c r="C22" s="13"/>
      <c r="D22" s="13"/>
      <c r="E22" s="63" t="str">
        <f t="shared" si="0"/>
        <v>N/A</v>
      </c>
      <c r="F22" s="14" t="str">
        <f t="shared" si="1"/>
        <v xml:space="preserve"> </v>
      </c>
      <c r="G22" s="13"/>
      <c r="H22" s="13"/>
      <c r="I22" s="77"/>
      <c r="J22" s="78"/>
    </row>
    <row r="23" spans="2:10" x14ac:dyDescent="0.25">
      <c r="B23" s="32">
        <f>DATE(YEAR(B22)+VLOOKUP($C$5,Frequency!$A$1:$D$3,4,FALSE),MONTH(B22)+VLOOKUP($C$5,Frequency!$A$1:$D$3,3,FALSE),DAY(B22)+VLOOKUP($C$5,Frequency!$A$1:$D$3,2,FALSE))</f>
        <v>154</v>
      </c>
      <c r="C23" s="13"/>
      <c r="D23" s="13"/>
      <c r="E23" s="63" t="str">
        <f t="shared" si="0"/>
        <v>N/A</v>
      </c>
      <c r="F23" s="14" t="str">
        <f t="shared" si="1"/>
        <v xml:space="preserve"> </v>
      </c>
      <c r="G23" s="13"/>
      <c r="H23" s="13"/>
      <c r="I23" s="77"/>
      <c r="J23" s="78"/>
    </row>
    <row r="24" spans="2:10" x14ac:dyDescent="0.25">
      <c r="B24" s="32">
        <f>DATE(YEAR(B23)+VLOOKUP($C$5,Frequency!$A$1:$D$3,4,FALSE),MONTH(B23)+VLOOKUP($C$5,Frequency!$A$1:$D$3,3,FALSE),DAY(B23)+VLOOKUP($C$5,Frequency!$A$1:$D$3,2,FALSE))</f>
        <v>184</v>
      </c>
      <c r="C24" s="13"/>
      <c r="D24" s="13"/>
      <c r="E24" s="63" t="str">
        <f t="shared" si="0"/>
        <v>N/A</v>
      </c>
      <c r="F24" s="14" t="str">
        <f t="shared" si="1"/>
        <v xml:space="preserve"> </v>
      </c>
      <c r="G24" s="13"/>
      <c r="H24" s="13"/>
      <c r="I24" s="77" t="e">
        <f t="shared" ref="I24" si="3">SUM(C24:C26)/SUM(D24:D26)</f>
        <v>#DIV/0!</v>
      </c>
      <c r="J24" s="78" t="str">
        <f t="shared" ref="J24" si="4">YEAR(B24)&amp; " Q" &amp; INT(MONTH(B24)/4)+1</f>
        <v>1900 Q2</v>
      </c>
    </row>
    <row r="25" spans="2:10" x14ac:dyDescent="0.25">
      <c r="B25" s="32">
        <f>DATE(YEAR(B24)+VLOOKUP($C$5,Frequency!$A$1:$D$3,4,FALSE),MONTH(B24)+VLOOKUP($C$5,Frequency!$A$1:$D$3,3,FALSE),DAY(B24)+VLOOKUP($C$5,Frequency!$A$1:$D$3,2,FALSE))</f>
        <v>215</v>
      </c>
      <c r="C25" s="13"/>
      <c r="D25" s="13"/>
      <c r="E25" s="63" t="str">
        <f t="shared" si="0"/>
        <v>N/A</v>
      </c>
      <c r="F25" s="14" t="str">
        <f t="shared" si="1"/>
        <v xml:space="preserve"> </v>
      </c>
      <c r="G25" s="13"/>
      <c r="H25" s="13"/>
      <c r="I25" s="77"/>
      <c r="J25" s="78"/>
    </row>
    <row r="26" spans="2:10" x14ac:dyDescent="0.25">
      <c r="B26" s="32">
        <f>DATE(YEAR(B25)+VLOOKUP($C$5,Frequency!$A$1:$D$3,4,FALSE),MONTH(B25)+VLOOKUP($C$5,Frequency!$A$1:$D$3,3,FALSE),DAY(B25)+VLOOKUP($C$5,Frequency!$A$1:$D$3,2,FALSE))</f>
        <v>246</v>
      </c>
      <c r="C26" s="13"/>
      <c r="D26" s="13"/>
      <c r="E26" s="63" t="str">
        <f t="shared" si="0"/>
        <v>N/A</v>
      </c>
      <c r="F26" s="14" t="str">
        <f t="shared" si="1"/>
        <v xml:space="preserve"> </v>
      </c>
      <c r="G26" s="13"/>
      <c r="H26" s="13"/>
      <c r="I26" s="77"/>
      <c r="J26" s="78"/>
    </row>
    <row r="27" spans="2:10" x14ac:dyDescent="0.25">
      <c r="B27" s="32">
        <f>DATE(YEAR(B26)+VLOOKUP($C$5,Frequency!$A$1:$D$3,4,FALSE),MONTH(B26)+VLOOKUP($C$5,Frequency!$A$1:$D$3,3,FALSE),DAY(B26)+VLOOKUP($C$5,Frequency!$A$1:$D$3,2,FALSE))</f>
        <v>276</v>
      </c>
      <c r="C27" s="13"/>
      <c r="D27" s="13"/>
      <c r="E27" s="63" t="str">
        <f t="shared" si="0"/>
        <v>N/A</v>
      </c>
      <c r="F27" s="14" t="str">
        <f t="shared" si="1"/>
        <v xml:space="preserve"> </v>
      </c>
      <c r="G27" s="13"/>
      <c r="H27" s="13"/>
      <c r="I27" s="77" t="e">
        <f t="shared" ref="I27" si="5">SUM(C27:C29)/SUM(D27:D29)</f>
        <v>#DIV/0!</v>
      </c>
      <c r="J27" s="78" t="str">
        <f t="shared" ref="J27" si="6">YEAR(B27)&amp; " Q" &amp; INT(MONTH(B27)/4)+1</f>
        <v>1900 Q3</v>
      </c>
    </row>
    <row r="28" spans="2:10" x14ac:dyDescent="0.25">
      <c r="B28" s="32">
        <f>DATE(YEAR(B27)+VLOOKUP($C$5,Frequency!$A$1:$D$3,4,FALSE),MONTH(B27)+VLOOKUP($C$5,Frequency!$A$1:$D$3,3,FALSE),DAY(B27)+VLOOKUP($C$5,Frequency!$A$1:$D$3,2,FALSE))</f>
        <v>307</v>
      </c>
      <c r="C28" s="13"/>
      <c r="D28" s="13"/>
      <c r="E28" s="63" t="str">
        <f t="shared" si="0"/>
        <v>N/A</v>
      </c>
      <c r="F28" s="14" t="str">
        <f t="shared" si="1"/>
        <v xml:space="preserve"> </v>
      </c>
      <c r="G28" s="13"/>
      <c r="H28" s="13"/>
      <c r="I28" s="77"/>
      <c r="J28" s="78"/>
    </row>
    <row r="29" spans="2:10" x14ac:dyDescent="0.25">
      <c r="B29" s="32">
        <f>DATE(YEAR(B28)+VLOOKUP($C$5,Frequency!$A$1:$D$3,4,FALSE),MONTH(B28)+VLOOKUP($C$5,Frequency!$A$1:$D$3,3,FALSE),DAY(B28)+VLOOKUP($C$5,Frequency!$A$1:$D$3,2,FALSE))</f>
        <v>337</v>
      </c>
      <c r="C29" s="13"/>
      <c r="D29" s="13"/>
      <c r="E29" s="63" t="str">
        <f t="shared" si="0"/>
        <v>N/A</v>
      </c>
      <c r="F29" s="14" t="str">
        <f t="shared" si="1"/>
        <v xml:space="preserve"> </v>
      </c>
      <c r="G29" s="13"/>
      <c r="H29" s="13"/>
      <c r="I29" s="77"/>
      <c r="J29" s="78"/>
    </row>
    <row r="30" spans="2:10" x14ac:dyDescent="0.25">
      <c r="B30" s="32">
        <f>DATE(YEAR(B29)+VLOOKUP($C$5,Frequency!$A$1:$D$3,4,FALSE),MONTH(B29)+VLOOKUP($C$5,Frequency!$A$1:$D$3,3,FALSE),DAY(B29)+VLOOKUP($C$5,Frequency!$A$1:$D$3,2,FALSE))</f>
        <v>368</v>
      </c>
      <c r="C30" s="13"/>
      <c r="D30" s="13"/>
      <c r="E30" s="63" t="str">
        <f t="shared" si="0"/>
        <v>N/A</v>
      </c>
      <c r="F30" s="14" t="str">
        <f t="shared" si="1"/>
        <v xml:space="preserve"> </v>
      </c>
      <c r="G30" s="13"/>
      <c r="H30" s="13"/>
      <c r="I30" s="77" t="e">
        <f t="shared" ref="I30" si="7">SUM(C30:C32)/SUM(D30:D32)</f>
        <v>#DIV/0!</v>
      </c>
      <c r="J30" s="78" t="str">
        <f t="shared" ref="J30" si="8">YEAR(B30)&amp; " Q" &amp; INT(MONTH(B30)/4)+1</f>
        <v>1901 Q1</v>
      </c>
    </row>
    <row r="31" spans="2:10" x14ac:dyDescent="0.25">
      <c r="B31" s="32">
        <f>DATE(YEAR(B30)+VLOOKUP($C$5,Frequency!$A$1:$D$3,4,FALSE),MONTH(B30)+VLOOKUP($C$5,Frequency!$A$1:$D$3,3,FALSE),DAY(B30)+VLOOKUP($C$5,Frequency!$A$1:$D$3,2,FALSE))</f>
        <v>399</v>
      </c>
      <c r="C31" s="13"/>
      <c r="D31" s="13"/>
      <c r="E31" s="63" t="str">
        <f t="shared" si="0"/>
        <v>N/A</v>
      </c>
      <c r="F31" s="14" t="str">
        <f t="shared" si="1"/>
        <v xml:space="preserve"> </v>
      </c>
      <c r="G31" s="13"/>
      <c r="H31" s="13"/>
      <c r="I31" s="77"/>
      <c r="J31" s="78"/>
    </row>
    <row r="32" spans="2:10" x14ac:dyDescent="0.25">
      <c r="B32" s="32">
        <f>DATE(YEAR(B31)+VLOOKUP($C$5,Frequency!$A$1:$D$3,4,FALSE),MONTH(B31)+VLOOKUP($C$5,Frequency!$A$1:$D$3,3,FALSE),DAY(B31)+VLOOKUP($C$5,Frequency!$A$1:$D$3,2,FALSE))</f>
        <v>427</v>
      </c>
      <c r="C32" s="13"/>
      <c r="D32" s="13"/>
      <c r="E32" s="63" t="str">
        <f t="shared" si="0"/>
        <v>N/A</v>
      </c>
      <c r="F32" s="14" t="str">
        <f t="shared" si="1"/>
        <v xml:space="preserve"> </v>
      </c>
      <c r="G32" s="13"/>
      <c r="H32" s="13"/>
      <c r="I32" s="77"/>
      <c r="J32" s="78"/>
    </row>
    <row r="33" spans="2:10" x14ac:dyDescent="0.25">
      <c r="B33" s="32">
        <f>DATE(YEAR(B32)+VLOOKUP($C$5,Frequency!$A$1:$D$3,4,FALSE),MONTH(B32)+VLOOKUP($C$5,Frequency!$A$1:$D$3,3,FALSE),DAY(B32)+VLOOKUP($C$5,Frequency!$A$1:$D$3,2,FALSE))</f>
        <v>458</v>
      </c>
      <c r="C33" s="13"/>
      <c r="D33" s="13"/>
      <c r="E33" s="63" t="str">
        <f t="shared" si="0"/>
        <v>N/A</v>
      </c>
      <c r="F33" s="14" t="str">
        <f t="shared" si="1"/>
        <v xml:space="preserve"> </v>
      </c>
      <c r="G33" s="13"/>
      <c r="H33" s="13"/>
      <c r="I33" s="77" t="e">
        <f t="shared" ref="I33" si="9">SUM(C33:C35)/SUM(D33:D35)</f>
        <v>#DIV/0!</v>
      </c>
      <c r="J33" s="78" t="str">
        <f t="shared" ref="J33" si="10">YEAR(B33)&amp; " Q" &amp; INT(MONTH(B33)/4)+1</f>
        <v>1901 Q2</v>
      </c>
    </row>
    <row r="34" spans="2:10" x14ac:dyDescent="0.25">
      <c r="B34" s="32">
        <f>DATE(YEAR(B33)+VLOOKUP($C$5,Frequency!$A$1:$D$3,4,FALSE),MONTH(B33)+VLOOKUP($C$5,Frequency!$A$1:$D$3,3,FALSE),DAY(B33)+VLOOKUP($C$5,Frequency!$A$1:$D$3,2,FALSE))</f>
        <v>488</v>
      </c>
      <c r="C34" s="13"/>
      <c r="D34" s="13"/>
      <c r="E34" s="63" t="str">
        <f t="shared" si="0"/>
        <v>N/A</v>
      </c>
      <c r="F34" s="14" t="str">
        <f t="shared" si="1"/>
        <v xml:space="preserve"> </v>
      </c>
      <c r="G34" s="13"/>
      <c r="H34" s="13"/>
      <c r="I34" s="77"/>
      <c r="J34" s="78"/>
    </row>
    <row r="35" spans="2:10" x14ac:dyDescent="0.25">
      <c r="B35" s="32">
        <f>DATE(YEAR(B34)+VLOOKUP($C$5,Frequency!$A$1:$D$3,4,FALSE),MONTH(B34)+VLOOKUP($C$5,Frequency!$A$1:$D$3,3,FALSE),DAY(B34)+VLOOKUP($C$5,Frequency!$A$1:$D$3,2,FALSE))</f>
        <v>519</v>
      </c>
      <c r="C35" s="13"/>
      <c r="D35" s="13"/>
      <c r="E35" s="63" t="str">
        <f t="shared" si="0"/>
        <v>N/A</v>
      </c>
      <c r="F35" s="14" t="str">
        <f t="shared" si="1"/>
        <v xml:space="preserve"> </v>
      </c>
      <c r="G35" s="13"/>
      <c r="H35" s="13"/>
      <c r="I35" s="77"/>
      <c r="J35" s="78"/>
    </row>
    <row r="36" spans="2:10" x14ac:dyDescent="0.25">
      <c r="B36" s="32">
        <f>DATE(YEAR(B35)+VLOOKUP($C$5,Frequency!$A$1:$D$3,4,FALSE),MONTH(B35)+VLOOKUP($C$5,Frequency!$A$1:$D$3,3,FALSE),DAY(B35)+VLOOKUP($C$5,Frequency!$A$1:$D$3,2,FALSE))</f>
        <v>549</v>
      </c>
      <c r="C36" s="13"/>
      <c r="D36" s="13"/>
      <c r="E36" s="63" t="str">
        <f t="shared" si="0"/>
        <v>N/A</v>
      </c>
      <c r="F36" s="14" t="str">
        <f t="shared" si="1"/>
        <v xml:space="preserve"> </v>
      </c>
      <c r="G36" s="13"/>
      <c r="H36" s="13"/>
      <c r="I36" s="77" t="e">
        <f t="shared" ref="I36" si="11">SUM(C36:C38)/SUM(D36:D38)</f>
        <v>#DIV/0!</v>
      </c>
      <c r="J36" s="78" t="str">
        <f t="shared" ref="J36" si="12">YEAR(B36)&amp; " Q" &amp; INT(MONTH(B36)/4)+1</f>
        <v>1901 Q2</v>
      </c>
    </row>
    <row r="37" spans="2:10" x14ac:dyDescent="0.25">
      <c r="B37" s="32">
        <f>DATE(YEAR(B36)+VLOOKUP($C$5,Frequency!$A$1:$D$3,4,FALSE),MONTH(B36)+VLOOKUP($C$5,Frequency!$A$1:$D$3,3,FALSE),DAY(B36)+VLOOKUP($C$5,Frequency!$A$1:$D$3,2,FALSE))</f>
        <v>580</v>
      </c>
      <c r="C37" s="13"/>
      <c r="D37" s="13"/>
      <c r="E37" s="63" t="str">
        <f t="shared" si="0"/>
        <v>N/A</v>
      </c>
      <c r="F37" s="14" t="str">
        <f t="shared" si="1"/>
        <v xml:space="preserve"> </v>
      </c>
      <c r="G37" s="13"/>
      <c r="H37" s="13"/>
      <c r="I37" s="77"/>
      <c r="J37" s="78"/>
    </row>
    <row r="38" spans="2:10" x14ac:dyDescent="0.25">
      <c r="B38" s="32">
        <f>DATE(YEAR(B37)+VLOOKUP($C$5,Frequency!$A$1:$D$3,4,FALSE),MONTH(B37)+VLOOKUP($C$5,Frequency!$A$1:$D$3,3,FALSE),DAY(B37)+VLOOKUP($C$5,Frequency!$A$1:$D$3,2,FALSE))</f>
        <v>611</v>
      </c>
      <c r="C38" s="13"/>
      <c r="D38" s="13"/>
      <c r="E38" s="63" t="str">
        <f t="shared" si="0"/>
        <v>N/A</v>
      </c>
      <c r="F38" s="14" t="str">
        <f t="shared" si="1"/>
        <v xml:space="preserve"> </v>
      </c>
      <c r="G38" s="13"/>
      <c r="H38" s="13"/>
      <c r="I38" s="77"/>
      <c r="J38" s="78"/>
    </row>
    <row r="39" spans="2:10" x14ac:dyDescent="0.25">
      <c r="B39" s="32">
        <f>DATE(YEAR(B38)+VLOOKUP($C$5,Frequency!$A$1:$D$3,4,FALSE),MONTH(B38)+VLOOKUP($C$5,Frequency!$A$1:$D$3,3,FALSE),DAY(B38)+VLOOKUP($C$5,Frequency!$A$1:$D$3,2,FALSE))</f>
        <v>641</v>
      </c>
      <c r="C39" s="13"/>
      <c r="D39" s="13"/>
      <c r="E39" s="63" t="str">
        <f t="shared" si="0"/>
        <v>N/A</v>
      </c>
      <c r="F39" s="14" t="str">
        <f t="shared" si="1"/>
        <v xml:space="preserve"> </v>
      </c>
      <c r="G39" s="13"/>
      <c r="H39" s="13"/>
      <c r="I39" s="77" t="e">
        <f t="shared" ref="I39" si="13">SUM(C39:C41)/SUM(D39:D41)</f>
        <v>#DIV/0!</v>
      </c>
      <c r="J39" s="78" t="str">
        <f t="shared" ref="J39" si="14">YEAR(B39)&amp; " Q" &amp; INT(MONTH(B39)/4)+1</f>
        <v>1901 Q3</v>
      </c>
    </row>
    <row r="40" spans="2:10" x14ac:dyDescent="0.25">
      <c r="B40" s="32">
        <f>DATE(YEAR(B39)+VLOOKUP($C$5,Frequency!$A$1:$D$3,4,FALSE),MONTH(B39)+VLOOKUP($C$5,Frequency!$A$1:$D$3,3,FALSE),DAY(B39)+VLOOKUP($C$5,Frequency!$A$1:$D$3,2,FALSE))</f>
        <v>672</v>
      </c>
      <c r="C40" s="13"/>
      <c r="D40" s="13"/>
      <c r="E40" s="63" t="str">
        <f t="shared" si="0"/>
        <v>N/A</v>
      </c>
      <c r="F40" s="14" t="str">
        <f t="shared" si="1"/>
        <v xml:space="preserve"> </v>
      </c>
      <c r="G40" s="13"/>
      <c r="H40" s="13"/>
      <c r="I40" s="77"/>
      <c r="J40" s="78"/>
    </row>
    <row r="41" spans="2:10" x14ac:dyDescent="0.25">
      <c r="B41" s="32">
        <f>DATE(YEAR(B40)+VLOOKUP($C$5,Frequency!$A$1:$D$3,4,FALSE),MONTH(B40)+VLOOKUP($C$5,Frequency!$A$1:$D$3,3,FALSE),DAY(B40)+VLOOKUP($C$5,Frequency!$A$1:$D$3,2,FALSE))</f>
        <v>702</v>
      </c>
      <c r="C41" s="13"/>
      <c r="D41" s="13"/>
      <c r="E41" s="63" t="str">
        <f t="shared" si="0"/>
        <v>N/A</v>
      </c>
      <c r="F41" s="14" t="str">
        <f t="shared" si="1"/>
        <v xml:space="preserve"> </v>
      </c>
      <c r="G41" s="13"/>
      <c r="H41" s="13"/>
      <c r="I41" s="77"/>
      <c r="J41" s="78"/>
    </row>
    <row r="42" spans="2:10" x14ac:dyDescent="0.25">
      <c r="B42" s="32">
        <f>DATE(YEAR(B41)+VLOOKUP($C$5,Frequency!$A$1:$D$3,4,FALSE),MONTH(B41)+VLOOKUP($C$5,Frequency!$A$1:$D$3,3,FALSE),DAY(B41)+VLOOKUP($C$5,Frequency!$A$1:$D$3,2,FALSE))</f>
        <v>733</v>
      </c>
      <c r="C42" s="13"/>
      <c r="D42" s="13"/>
      <c r="E42" s="63" t="str">
        <f t="shared" si="0"/>
        <v>N/A</v>
      </c>
      <c r="F42" s="14" t="str">
        <f t="shared" si="1"/>
        <v xml:space="preserve"> </v>
      </c>
      <c r="G42" s="13"/>
      <c r="H42" s="13"/>
      <c r="I42" s="77" t="e">
        <f t="shared" ref="I42" si="15">SUM(C42:C44)/SUM(D42:D44)</f>
        <v>#DIV/0!</v>
      </c>
      <c r="J42" s="78" t="str">
        <f t="shared" ref="J42" si="16">YEAR(B42)&amp; " Q" &amp; INT(MONTH(B42)/4)+1</f>
        <v>1902 Q1</v>
      </c>
    </row>
    <row r="43" spans="2:10" x14ac:dyDescent="0.25">
      <c r="B43" s="32">
        <f>DATE(YEAR(B42)+VLOOKUP($C$5,Frequency!$A$1:$D$3,4,FALSE),MONTH(B42)+VLOOKUP($C$5,Frequency!$A$1:$D$3,3,FALSE),DAY(B42)+VLOOKUP($C$5,Frequency!$A$1:$D$3,2,FALSE))</f>
        <v>764</v>
      </c>
      <c r="C43" s="13"/>
      <c r="D43" s="13"/>
      <c r="E43" s="63" t="str">
        <f t="shared" si="0"/>
        <v>N/A</v>
      </c>
      <c r="F43" s="14" t="str">
        <f t="shared" si="1"/>
        <v xml:space="preserve"> </v>
      </c>
      <c r="G43" s="13"/>
      <c r="H43" s="13"/>
      <c r="I43" s="77"/>
      <c r="J43" s="78"/>
    </row>
    <row r="44" spans="2:10" x14ac:dyDescent="0.25">
      <c r="B44" s="32">
        <f>DATE(YEAR(B43)+VLOOKUP($C$5,Frequency!$A$1:$D$3,4,FALSE),MONTH(B43)+VLOOKUP($C$5,Frequency!$A$1:$D$3,3,FALSE),DAY(B43)+VLOOKUP($C$5,Frequency!$A$1:$D$3,2,FALSE))</f>
        <v>792</v>
      </c>
      <c r="C44" s="13"/>
      <c r="D44" s="13"/>
      <c r="E44" s="63" t="str">
        <f t="shared" si="0"/>
        <v>N/A</v>
      </c>
      <c r="F44" s="14" t="str">
        <f t="shared" si="1"/>
        <v xml:space="preserve"> </v>
      </c>
      <c r="G44" s="13"/>
      <c r="H44" s="13"/>
      <c r="I44" s="77"/>
      <c r="J44" s="78"/>
    </row>
    <row r="45" spans="2:10" x14ac:dyDescent="0.25">
      <c r="B45" s="32">
        <f>DATE(YEAR(B44)+VLOOKUP($C$5,Frequency!$A$1:$D$3,4,FALSE),MONTH(B44)+VLOOKUP($C$5,Frequency!$A$1:$D$3,3,FALSE),DAY(B44)+VLOOKUP($C$5,Frequency!$A$1:$D$3,2,FALSE))</f>
        <v>823</v>
      </c>
      <c r="C45" s="13"/>
      <c r="D45" s="13"/>
      <c r="E45" s="63" t="str">
        <f t="shared" si="0"/>
        <v>N/A</v>
      </c>
      <c r="F45" s="14" t="str">
        <f t="shared" si="1"/>
        <v xml:space="preserve"> </v>
      </c>
      <c r="G45" s="13"/>
      <c r="H45" s="13"/>
      <c r="I45" s="77" t="e">
        <f t="shared" ref="I45" si="17">SUM(C45:C47)/SUM(D45:D47)</f>
        <v>#DIV/0!</v>
      </c>
      <c r="J45" s="78" t="str">
        <f t="shared" ref="J45" si="18">YEAR(B45)&amp; " Q" &amp; INT(MONTH(B45)/4)+1</f>
        <v>1902 Q2</v>
      </c>
    </row>
    <row r="46" spans="2:10" x14ac:dyDescent="0.25">
      <c r="B46" s="32">
        <f>DATE(YEAR(B45)+VLOOKUP($C$5,Frequency!$A$1:$D$3,4,FALSE),MONTH(B45)+VLOOKUP($C$5,Frequency!$A$1:$D$3,3,FALSE),DAY(B45)+VLOOKUP($C$5,Frequency!$A$1:$D$3,2,FALSE))</f>
        <v>853</v>
      </c>
      <c r="C46" s="13"/>
      <c r="D46" s="13"/>
      <c r="E46" s="63" t="str">
        <f t="shared" si="0"/>
        <v>N/A</v>
      </c>
      <c r="F46" s="14" t="str">
        <f t="shared" si="1"/>
        <v xml:space="preserve"> </v>
      </c>
      <c r="G46" s="13"/>
      <c r="H46" s="13"/>
      <c r="I46" s="77"/>
      <c r="J46" s="78"/>
    </row>
    <row r="47" spans="2:10" x14ac:dyDescent="0.25">
      <c r="B47" s="32">
        <f>DATE(YEAR(B46)+VLOOKUP($C$5,Frequency!$A$1:$D$3,4,FALSE),MONTH(B46)+VLOOKUP($C$5,Frequency!$A$1:$D$3,3,FALSE),DAY(B46)+VLOOKUP($C$5,Frequency!$A$1:$D$3,2,FALSE))</f>
        <v>884</v>
      </c>
      <c r="C47" s="13"/>
      <c r="D47" s="13"/>
      <c r="E47" s="63" t="str">
        <f t="shared" si="0"/>
        <v>N/A</v>
      </c>
      <c r="F47" s="14" t="str">
        <f t="shared" si="1"/>
        <v xml:space="preserve"> </v>
      </c>
      <c r="G47" s="13"/>
      <c r="H47" s="13"/>
      <c r="I47" s="77"/>
      <c r="J47" s="78"/>
    </row>
    <row r="48" spans="2:10" x14ac:dyDescent="0.25">
      <c r="B48" s="32">
        <f>DATE(YEAR(B47)+VLOOKUP($C$5,Frequency!$A$1:$D$3,4,FALSE),MONTH(B47)+VLOOKUP($C$5,Frequency!$A$1:$D$3,3,FALSE),DAY(B47)+VLOOKUP($C$5,Frequency!$A$1:$D$3,2,FALSE))</f>
        <v>914</v>
      </c>
      <c r="C48" s="13"/>
      <c r="D48" s="13"/>
      <c r="E48" s="63" t="str">
        <f t="shared" si="0"/>
        <v>N/A</v>
      </c>
      <c r="F48" s="14" t="str">
        <f t="shared" si="1"/>
        <v xml:space="preserve"> </v>
      </c>
      <c r="G48" s="13"/>
      <c r="H48" s="13"/>
      <c r="I48" s="77" t="e">
        <f t="shared" ref="I48" si="19">SUM(C48:C50)/SUM(D48:D50)</f>
        <v>#DIV/0!</v>
      </c>
      <c r="J48" s="78" t="str">
        <f t="shared" ref="J48" si="20">YEAR(B48)&amp; " Q" &amp; INT(MONTH(B48)/4)+1</f>
        <v>1902 Q2</v>
      </c>
    </row>
    <row r="49" spans="2:10" x14ac:dyDescent="0.25">
      <c r="B49" s="32">
        <f>DATE(YEAR(B48)+VLOOKUP($C$5,Frequency!$A$1:$D$3,4,FALSE),MONTH(B48)+VLOOKUP($C$5,Frequency!$A$1:$D$3,3,FALSE),DAY(B48)+VLOOKUP($C$5,Frequency!$A$1:$D$3,2,FALSE))</f>
        <v>945</v>
      </c>
      <c r="C49" s="13"/>
      <c r="D49" s="13"/>
      <c r="E49" s="63" t="str">
        <f t="shared" si="0"/>
        <v>N/A</v>
      </c>
      <c r="F49" s="14" t="str">
        <f t="shared" si="1"/>
        <v xml:space="preserve"> </v>
      </c>
      <c r="G49" s="13"/>
      <c r="H49" s="13"/>
      <c r="I49" s="77"/>
      <c r="J49" s="78"/>
    </row>
    <row r="50" spans="2:10" x14ac:dyDescent="0.25">
      <c r="B50" s="32">
        <f>DATE(YEAR(B49)+VLOOKUP($C$5,Frequency!$A$1:$D$3,4,FALSE),MONTH(B49)+VLOOKUP($C$5,Frequency!$A$1:$D$3,3,FALSE),DAY(B49)+VLOOKUP($C$5,Frequency!$A$1:$D$3,2,FALSE))</f>
        <v>976</v>
      </c>
      <c r="C50" s="13"/>
      <c r="D50" s="13"/>
      <c r="E50" s="63" t="str">
        <f t="shared" si="0"/>
        <v>N/A</v>
      </c>
      <c r="F50" s="14" t="str">
        <f t="shared" si="1"/>
        <v xml:space="preserve"> </v>
      </c>
      <c r="G50" s="13"/>
      <c r="H50" s="13"/>
      <c r="I50" s="77"/>
      <c r="J50" s="78"/>
    </row>
    <row r="51" spans="2:10" x14ac:dyDescent="0.25">
      <c r="B51" s="32">
        <f>DATE(YEAR(B50)+VLOOKUP($C$5,Frequency!$A$1:$D$3,4,FALSE),MONTH(B50)+VLOOKUP($C$5,Frequency!$A$1:$D$3,3,FALSE),DAY(B50)+VLOOKUP($C$5,Frequency!$A$1:$D$3,2,FALSE))</f>
        <v>1006</v>
      </c>
      <c r="C51" s="13"/>
      <c r="D51" s="13"/>
      <c r="E51" s="63" t="str">
        <f t="shared" si="0"/>
        <v>N/A</v>
      </c>
      <c r="F51" s="14" t="str">
        <f t="shared" si="1"/>
        <v xml:space="preserve"> </v>
      </c>
      <c r="G51" s="13"/>
      <c r="H51" s="13"/>
      <c r="I51" s="77" t="e">
        <f t="shared" ref="I51" si="21">SUM(C51:C53)/SUM(D51:D53)</f>
        <v>#DIV/0!</v>
      </c>
      <c r="J51" s="78" t="str">
        <f t="shared" ref="J51" si="22">YEAR(B51)&amp; " Q" &amp; INT(MONTH(B51)/4)+1</f>
        <v>1902 Q3</v>
      </c>
    </row>
    <row r="52" spans="2:10" x14ac:dyDescent="0.25">
      <c r="B52" s="32">
        <f>DATE(YEAR(B51)+VLOOKUP($C$5,Frequency!$A$1:$D$3,4,FALSE),MONTH(B51)+VLOOKUP($C$5,Frequency!$A$1:$D$3,3,FALSE),DAY(B51)+VLOOKUP($C$5,Frequency!$A$1:$D$3,2,FALSE))</f>
        <v>1037</v>
      </c>
      <c r="C52" s="13"/>
      <c r="D52" s="13"/>
      <c r="E52" s="63" t="str">
        <f t="shared" si="0"/>
        <v>N/A</v>
      </c>
      <c r="F52" s="14" t="str">
        <f t="shared" si="1"/>
        <v xml:space="preserve"> </v>
      </c>
      <c r="G52" s="13"/>
      <c r="H52" s="13"/>
      <c r="I52" s="77"/>
      <c r="J52" s="78"/>
    </row>
    <row r="53" spans="2:10" x14ac:dyDescent="0.25">
      <c r="B53" s="32">
        <f>DATE(YEAR(B52)+VLOOKUP($C$5,Frequency!$A$1:$D$3,4,FALSE),MONTH(B52)+VLOOKUP($C$5,Frequency!$A$1:$D$3,3,FALSE),DAY(B52)+VLOOKUP($C$5,Frequency!$A$1:$D$3,2,FALSE))</f>
        <v>1067</v>
      </c>
      <c r="C53" s="13"/>
      <c r="D53" s="13"/>
      <c r="E53" s="63" t="str">
        <f t="shared" si="0"/>
        <v>N/A</v>
      </c>
      <c r="F53" s="14" t="str">
        <f t="shared" si="1"/>
        <v xml:space="preserve"> </v>
      </c>
      <c r="G53" s="13"/>
      <c r="H53" s="13"/>
      <c r="I53" s="77"/>
      <c r="J53" s="78"/>
    </row>
  </sheetData>
  <mergeCells count="36">
    <mergeCell ref="I21:I23"/>
    <mergeCell ref="J21:J23"/>
    <mergeCell ref="B2:D2"/>
    <mergeCell ref="F2:H7"/>
    <mergeCell ref="C3:D3"/>
    <mergeCell ref="C4:D4"/>
    <mergeCell ref="C5:D5"/>
    <mergeCell ref="C6:D6"/>
    <mergeCell ref="C7:D7"/>
    <mergeCell ref="C8:D8"/>
    <mergeCell ref="C9:D9"/>
    <mergeCell ref="B16:H16"/>
    <mergeCell ref="I18:I20"/>
    <mergeCell ref="J18:J20"/>
    <mergeCell ref="I24:I26"/>
    <mergeCell ref="J24:J26"/>
    <mergeCell ref="I27:I29"/>
    <mergeCell ref="J27:J29"/>
    <mergeCell ref="I30:I32"/>
    <mergeCell ref="J30:J32"/>
    <mergeCell ref="I51:I53"/>
    <mergeCell ref="J51:J53"/>
    <mergeCell ref="B10:B14"/>
    <mergeCell ref="C10:D14"/>
    <mergeCell ref="I42:I44"/>
    <mergeCell ref="J42:J44"/>
    <mergeCell ref="I45:I47"/>
    <mergeCell ref="J45:J47"/>
    <mergeCell ref="I48:I50"/>
    <mergeCell ref="J48:J50"/>
    <mergeCell ref="I33:I35"/>
    <mergeCell ref="J33:J35"/>
    <mergeCell ref="I36:I38"/>
    <mergeCell ref="J36:J38"/>
    <mergeCell ref="I39:I41"/>
    <mergeCell ref="J39:J41"/>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5911"/>
  </sheetPr>
  <dimension ref="B1:J51"/>
  <sheetViews>
    <sheetView workbookViewId="0">
      <selection activeCell="F16" sqref="F16"/>
    </sheetView>
  </sheetViews>
  <sheetFormatPr defaultRowHeight="15" x14ac:dyDescent="0.25"/>
  <cols>
    <col min="1" max="1" width="1.85546875" customWidth="1"/>
    <col min="2" max="2" width="25.140625" customWidth="1"/>
    <col min="3" max="3" width="15.85546875" customWidth="1"/>
    <col min="4" max="4" width="14.7109375"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10" ht="15.75" thickBot="1" x14ac:dyDescent="0.3"/>
    <row r="2" spans="2:10" ht="15.75" customHeight="1" x14ac:dyDescent="0.25">
      <c r="B2" s="89" t="s">
        <v>14</v>
      </c>
      <c r="C2" s="89"/>
      <c r="D2" s="89"/>
      <c r="F2" s="90" t="s">
        <v>33</v>
      </c>
      <c r="G2" s="91"/>
      <c r="H2" s="92"/>
    </row>
    <row r="3" spans="2:10" x14ac:dyDescent="0.25">
      <c r="B3" s="1" t="s">
        <v>8</v>
      </c>
      <c r="C3" s="99">
        <f>Instructions!$C$9</f>
        <v>0</v>
      </c>
      <c r="D3" s="99"/>
      <c r="F3" s="93"/>
      <c r="G3" s="94"/>
      <c r="H3" s="95"/>
    </row>
    <row r="4" spans="2:10" ht="45" customHeight="1" x14ac:dyDescent="0.25">
      <c r="B4" s="20" t="s">
        <v>9</v>
      </c>
      <c r="C4" s="102" t="s">
        <v>62</v>
      </c>
      <c r="D4" s="102"/>
      <c r="F4" s="93"/>
      <c r="G4" s="94"/>
      <c r="H4" s="95"/>
    </row>
    <row r="5" spans="2:10" x14ac:dyDescent="0.25">
      <c r="B5" s="1" t="s">
        <v>3</v>
      </c>
      <c r="C5" s="99" t="s">
        <v>4</v>
      </c>
      <c r="D5" s="99"/>
      <c r="F5" s="93"/>
      <c r="G5" s="94"/>
      <c r="H5" s="95"/>
    </row>
    <row r="6" spans="2:10" x14ac:dyDescent="0.25">
      <c r="B6" s="1" t="s">
        <v>6</v>
      </c>
      <c r="C6" s="101"/>
      <c r="D6" s="101"/>
      <c r="F6" s="93"/>
      <c r="G6" s="94"/>
      <c r="H6" s="95"/>
    </row>
    <row r="7" spans="2:10" ht="15.75" thickBot="1" x14ac:dyDescent="0.3">
      <c r="B7" s="1" t="s">
        <v>19</v>
      </c>
      <c r="C7" s="99" t="s">
        <v>42</v>
      </c>
      <c r="D7" s="99"/>
      <c r="F7" s="96"/>
      <c r="G7" s="97"/>
      <c r="H7" s="98"/>
    </row>
    <row r="8" spans="2:10" ht="15" customHeight="1" x14ac:dyDescent="0.25">
      <c r="B8" s="79" t="s">
        <v>44</v>
      </c>
      <c r="C8" s="82" t="s">
        <v>43</v>
      </c>
      <c r="D8" s="83"/>
      <c r="F8" s="18"/>
      <c r="G8" s="18"/>
      <c r="H8" s="18"/>
    </row>
    <row r="9" spans="2:10" x14ac:dyDescent="0.25">
      <c r="B9" s="80"/>
      <c r="C9" s="84"/>
      <c r="D9" s="85"/>
      <c r="F9" s="18"/>
      <c r="G9" s="18"/>
      <c r="H9" s="18"/>
    </row>
    <row r="10" spans="2:10" x14ac:dyDescent="0.25">
      <c r="B10" s="80"/>
      <c r="C10" s="84"/>
      <c r="D10" s="85"/>
      <c r="F10" s="18"/>
      <c r="G10" s="18"/>
      <c r="H10" s="18"/>
    </row>
    <row r="11" spans="2:10" x14ac:dyDescent="0.25">
      <c r="B11" s="80"/>
      <c r="C11" s="84"/>
      <c r="D11" s="85"/>
      <c r="F11" s="18"/>
      <c r="G11" s="18"/>
      <c r="H11" s="18"/>
    </row>
    <row r="12" spans="2:10" x14ac:dyDescent="0.25">
      <c r="B12" s="81"/>
      <c r="C12" s="86"/>
      <c r="D12" s="87"/>
      <c r="F12" s="18"/>
      <c r="G12" s="18"/>
      <c r="H12" s="18"/>
    </row>
    <row r="14" spans="2:10" ht="35.25" customHeight="1" x14ac:dyDescent="0.25">
      <c r="B14" s="108" t="str">
        <f>C5&amp;" Measure Summary Trends for "&amp;C4&amp;" ("&amp;C3&amp;")"</f>
        <v>Monthly Measure Summary Trends for OP-3b: Median Time to Transfer to Another Facility for Acute Coronary Intervention (0)</v>
      </c>
      <c r="C14" s="108"/>
      <c r="D14" s="108"/>
      <c r="E14" s="108"/>
      <c r="F14" s="108"/>
      <c r="G14" s="108"/>
      <c r="H14" s="108"/>
    </row>
    <row r="15" spans="2:10" ht="45" x14ac:dyDescent="0.25">
      <c r="B15" s="4" t="str">
        <f>C5&amp;" Encounters for "&amp;LEFT(C5,LEN(C5)-2)&amp;" Starting:"</f>
        <v>Monthly Encounters for Month Starting:</v>
      </c>
      <c r="C15" s="5" t="s">
        <v>39</v>
      </c>
      <c r="D15" s="4" t="s">
        <v>40</v>
      </c>
      <c r="E15" s="5" t="s">
        <v>39</v>
      </c>
      <c r="F15" s="5" t="s">
        <v>17</v>
      </c>
      <c r="G15" s="5" t="s">
        <v>2</v>
      </c>
      <c r="H15" s="4" t="s">
        <v>18</v>
      </c>
      <c r="I15" s="2" t="s">
        <v>16</v>
      </c>
      <c r="J15" s="3" t="s">
        <v>15</v>
      </c>
    </row>
    <row r="16" spans="2:10" x14ac:dyDescent="0.25">
      <c r="B16" s="32">
        <f>C6</f>
        <v>0</v>
      </c>
      <c r="C16" s="13"/>
      <c r="D16" s="13"/>
      <c r="E16" s="12" t="str">
        <f>IF(D16=0,"N/A",C16)</f>
        <v>N/A</v>
      </c>
      <c r="F16" s="17"/>
      <c r="G16" s="29"/>
      <c r="H16" s="13"/>
      <c r="I16" s="77" t="e">
        <f>SUM(C16:C18)/SUM(D16:D18)</f>
        <v>#DIV/0!</v>
      </c>
      <c r="J16" s="78" t="str">
        <f>YEAR(B16)&amp; " Q" &amp; INT(MONTH(B16)/4)+1</f>
        <v>1900 Q1</v>
      </c>
    </row>
    <row r="17" spans="2:10" x14ac:dyDescent="0.25">
      <c r="B17" s="32">
        <f>DATE(YEAR(B16)+VLOOKUP($C$5,Frequency!$A$1:$D$3,4,FALSE),MONTH(B16)+VLOOKUP($C$5,Frequency!$A$1:$D$3,3,FALSE),DAY(B16)+VLOOKUP($C$5,Frequency!$A$1:$D$3,2,FALSE))</f>
        <v>31</v>
      </c>
      <c r="C17" s="13"/>
      <c r="D17" s="13"/>
      <c r="E17" s="12" t="str">
        <f t="shared" ref="E17:E51" si="0">IF(D17=0,"N/A",C17)</f>
        <v>N/A</v>
      </c>
      <c r="F17" s="17" t="str">
        <f>IF(ISBLANK($F$16)," ",$F$16)</f>
        <v xml:space="preserve"> </v>
      </c>
      <c r="G17" s="13"/>
      <c r="H17" s="13"/>
      <c r="I17" s="77"/>
      <c r="J17" s="78"/>
    </row>
    <row r="18" spans="2:10" x14ac:dyDescent="0.25">
      <c r="B18" s="32">
        <f>DATE(YEAR(B17)+VLOOKUP($C$5,Frequency!$A$1:$D$3,4,FALSE),MONTH(B17)+VLOOKUP($C$5,Frequency!$A$1:$D$3,3,FALSE),DAY(B17)+VLOOKUP($C$5,Frequency!$A$1:$D$3,2,FALSE))</f>
        <v>62</v>
      </c>
      <c r="C18" s="13"/>
      <c r="D18" s="13"/>
      <c r="E18" s="12" t="str">
        <f t="shared" si="0"/>
        <v>N/A</v>
      </c>
      <c r="F18" s="17" t="str">
        <f t="shared" ref="F18:F51" si="1">IF(ISBLANK($F$16)," ",$F$16)</f>
        <v xml:space="preserve"> </v>
      </c>
      <c r="G18" s="13"/>
      <c r="H18" s="13"/>
      <c r="I18" s="77"/>
      <c r="J18" s="78"/>
    </row>
    <row r="19" spans="2:10" x14ac:dyDescent="0.25">
      <c r="B19" s="32">
        <f>DATE(YEAR(B18)+VLOOKUP($C$5,Frequency!$A$1:$D$3,4,FALSE),MONTH(B18)+VLOOKUP($C$5,Frequency!$A$1:$D$3,3,FALSE),DAY(B18)+VLOOKUP($C$5,Frequency!$A$1:$D$3,2,FALSE))</f>
        <v>93</v>
      </c>
      <c r="C19" s="13"/>
      <c r="D19" s="13"/>
      <c r="E19" s="12" t="str">
        <f t="shared" si="0"/>
        <v>N/A</v>
      </c>
      <c r="F19" s="17" t="str">
        <f t="shared" si="1"/>
        <v xml:space="preserve"> </v>
      </c>
      <c r="G19" s="13"/>
      <c r="H19" s="13"/>
      <c r="I19" s="77" t="e">
        <f>SUM(C19:C21)/SUM(D19:D21)</f>
        <v>#DIV/0!</v>
      </c>
      <c r="J19" s="78" t="str">
        <f t="shared" ref="J19" si="2">YEAR(B19)&amp; " Q" &amp; INT(MONTH(B19)/4)+1</f>
        <v>1900 Q2</v>
      </c>
    </row>
    <row r="20" spans="2:10" x14ac:dyDescent="0.25">
      <c r="B20" s="32">
        <f>DATE(YEAR(B19)+VLOOKUP($C$5,Frequency!$A$1:$D$3,4,FALSE),MONTH(B19)+VLOOKUP($C$5,Frequency!$A$1:$D$3,3,FALSE),DAY(B19)+VLOOKUP($C$5,Frequency!$A$1:$D$3,2,FALSE))</f>
        <v>123</v>
      </c>
      <c r="C20" s="13"/>
      <c r="D20" s="13"/>
      <c r="E20" s="12" t="str">
        <f t="shared" si="0"/>
        <v>N/A</v>
      </c>
      <c r="F20" s="17" t="str">
        <f t="shared" si="1"/>
        <v xml:space="preserve"> </v>
      </c>
      <c r="G20" s="13"/>
      <c r="H20" s="13"/>
      <c r="I20" s="77"/>
      <c r="J20" s="78"/>
    </row>
    <row r="21" spans="2:10" x14ac:dyDescent="0.25">
      <c r="B21" s="32">
        <f>DATE(YEAR(B20)+VLOOKUP($C$5,Frequency!$A$1:$D$3,4,FALSE),MONTH(B20)+VLOOKUP($C$5,Frequency!$A$1:$D$3,3,FALSE),DAY(B20)+VLOOKUP($C$5,Frequency!$A$1:$D$3,2,FALSE))</f>
        <v>154</v>
      </c>
      <c r="C21" s="13"/>
      <c r="D21" s="13"/>
      <c r="E21" s="12" t="str">
        <f t="shared" si="0"/>
        <v>N/A</v>
      </c>
      <c r="F21" s="17" t="str">
        <f t="shared" si="1"/>
        <v xml:space="preserve"> </v>
      </c>
      <c r="G21" s="13"/>
      <c r="H21" s="13"/>
      <c r="I21" s="77"/>
      <c r="J21" s="78"/>
    </row>
    <row r="22" spans="2:10" x14ac:dyDescent="0.25">
      <c r="B22" s="32">
        <f>DATE(YEAR(B21)+VLOOKUP($C$5,Frequency!$A$1:$D$3,4,FALSE),MONTH(B21)+VLOOKUP($C$5,Frequency!$A$1:$D$3,3,FALSE),DAY(B21)+VLOOKUP($C$5,Frequency!$A$1:$D$3,2,FALSE))</f>
        <v>184</v>
      </c>
      <c r="C22" s="13"/>
      <c r="D22" s="13"/>
      <c r="E22" s="12" t="str">
        <f t="shared" si="0"/>
        <v>N/A</v>
      </c>
      <c r="F22" s="17" t="str">
        <f t="shared" si="1"/>
        <v xml:space="preserve"> </v>
      </c>
      <c r="G22" s="13"/>
      <c r="H22" s="13"/>
      <c r="I22" s="77" t="e">
        <f t="shared" ref="I22" si="3">SUM(C22:C24)/SUM(D22:D24)</f>
        <v>#DIV/0!</v>
      </c>
      <c r="J22" s="78" t="str">
        <f t="shared" ref="J22" si="4">YEAR(B22)&amp; " Q" &amp; INT(MONTH(B22)/4)+1</f>
        <v>1900 Q2</v>
      </c>
    </row>
    <row r="23" spans="2:10" x14ac:dyDescent="0.25">
      <c r="B23" s="32">
        <f>DATE(YEAR(B22)+VLOOKUP($C$5,Frequency!$A$1:$D$3,4,FALSE),MONTH(B22)+VLOOKUP($C$5,Frequency!$A$1:$D$3,3,FALSE),DAY(B22)+VLOOKUP($C$5,Frequency!$A$1:$D$3,2,FALSE))</f>
        <v>215</v>
      </c>
      <c r="C23" s="13"/>
      <c r="D23" s="13"/>
      <c r="E23" s="12" t="str">
        <f t="shared" si="0"/>
        <v>N/A</v>
      </c>
      <c r="F23" s="17" t="str">
        <f t="shared" si="1"/>
        <v xml:space="preserve"> </v>
      </c>
      <c r="G23" s="13"/>
      <c r="H23" s="13"/>
      <c r="I23" s="77"/>
      <c r="J23" s="78"/>
    </row>
    <row r="24" spans="2:10" x14ac:dyDescent="0.25">
      <c r="B24" s="32">
        <f>DATE(YEAR(B23)+VLOOKUP($C$5,Frequency!$A$1:$D$3,4,FALSE),MONTH(B23)+VLOOKUP($C$5,Frequency!$A$1:$D$3,3,FALSE),DAY(B23)+VLOOKUP($C$5,Frequency!$A$1:$D$3,2,FALSE))</f>
        <v>246</v>
      </c>
      <c r="C24" s="13"/>
      <c r="D24" s="13"/>
      <c r="E24" s="12" t="str">
        <f t="shared" si="0"/>
        <v>N/A</v>
      </c>
      <c r="F24" s="17" t="str">
        <f t="shared" si="1"/>
        <v xml:space="preserve"> </v>
      </c>
      <c r="G24" s="13"/>
      <c r="H24" s="13"/>
      <c r="I24" s="77"/>
      <c r="J24" s="78"/>
    </row>
    <row r="25" spans="2:10" x14ac:dyDescent="0.25">
      <c r="B25" s="32">
        <f>DATE(YEAR(B24)+VLOOKUP($C$5,Frequency!$A$1:$D$3,4,FALSE),MONTH(B24)+VLOOKUP($C$5,Frequency!$A$1:$D$3,3,FALSE),DAY(B24)+VLOOKUP($C$5,Frequency!$A$1:$D$3,2,FALSE))</f>
        <v>276</v>
      </c>
      <c r="C25" s="13"/>
      <c r="D25" s="13"/>
      <c r="E25" s="12" t="str">
        <f t="shared" si="0"/>
        <v>N/A</v>
      </c>
      <c r="F25" s="17" t="str">
        <f t="shared" si="1"/>
        <v xml:space="preserve"> </v>
      </c>
      <c r="G25" s="13"/>
      <c r="H25" s="13"/>
      <c r="I25" s="77" t="e">
        <f t="shared" ref="I25" si="5">SUM(C25:C27)/SUM(D25:D27)</f>
        <v>#DIV/0!</v>
      </c>
      <c r="J25" s="78" t="str">
        <f t="shared" ref="J25" si="6">YEAR(B25)&amp; " Q" &amp; INT(MONTH(B25)/4)+1</f>
        <v>1900 Q3</v>
      </c>
    </row>
    <row r="26" spans="2:10" x14ac:dyDescent="0.25">
      <c r="B26" s="32">
        <f>DATE(YEAR(B25)+VLOOKUP($C$5,Frequency!$A$1:$D$3,4,FALSE),MONTH(B25)+VLOOKUP($C$5,Frequency!$A$1:$D$3,3,FALSE),DAY(B25)+VLOOKUP($C$5,Frequency!$A$1:$D$3,2,FALSE))</f>
        <v>307</v>
      </c>
      <c r="C26" s="13"/>
      <c r="D26" s="13"/>
      <c r="E26" s="12" t="str">
        <f t="shared" si="0"/>
        <v>N/A</v>
      </c>
      <c r="F26" s="17" t="str">
        <f t="shared" si="1"/>
        <v xml:space="preserve"> </v>
      </c>
      <c r="G26" s="13"/>
      <c r="H26" s="13"/>
      <c r="I26" s="77"/>
      <c r="J26" s="78"/>
    </row>
    <row r="27" spans="2:10" x14ac:dyDescent="0.25">
      <c r="B27" s="32">
        <f>DATE(YEAR(B26)+VLOOKUP($C$5,Frequency!$A$1:$D$3,4,FALSE),MONTH(B26)+VLOOKUP($C$5,Frequency!$A$1:$D$3,3,FALSE),DAY(B26)+VLOOKUP($C$5,Frequency!$A$1:$D$3,2,FALSE))</f>
        <v>337</v>
      </c>
      <c r="C27" s="13"/>
      <c r="D27" s="13"/>
      <c r="E27" s="12" t="str">
        <f t="shared" si="0"/>
        <v>N/A</v>
      </c>
      <c r="F27" s="17" t="str">
        <f t="shared" si="1"/>
        <v xml:space="preserve"> </v>
      </c>
      <c r="G27" s="13"/>
      <c r="H27" s="13"/>
      <c r="I27" s="77"/>
      <c r="J27" s="78"/>
    </row>
    <row r="28" spans="2:10" x14ac:dyDescent="0.25">
      <c r="B28" s="32">
        <f>DATE(YEAR(B27)+VLOOKUP($C$5,Frequency!$A$1:$D$3,4,FALSE),MONTH(B27)+VLOOKUP($C$5,Frequency!$A$1:$D$3,3,FALSE),DAY(B27)+VLOOKUP($C$5,Frequency!$A$1:$D$3,2,FALSE))</f>
        <v>368</v>
      </c>
      <c r="C28" s="13"/>
      <c r="D28" s="13"/>
      <c r="E28" s="12" t="str">
        <f t="shared" si="0"/>
        <v>N/A</v>
      </c>
      <c r="F28" s="17" t="str">
        <f t="shared" si="1"/>
        <v xml:space="preserve"> </v>
      </c>
      <c r="G28" s="13"/>
      <c r="H28" s="13"/>
      <c r="I28" s="77" t="e">
        <f t="shared" ref="I28" si="7">SUM(C28:C30)/SUM(D28:D30)</f>
        <v>#DIV/0!</v>
      </c>
      <c r="J28" s="78" t="str">
        <f t="shared" ref="J28" si="8">YEAR(B28)&amp; " Q" &amp; INT(MONTH(B28)/4)+1</f>
        <v>1901 Q1</v>
      </c>
    </row>
    <row r="29" spans="2:10" x14ac:dyDescent="0.25">
      <c r="B29" s="32">
        <f>DATE(YEAR(B28)+VLOOKUP($C$5,Frequency!$A$1:$D$3,4,FALSE),MONTH(B28)+VLOOKUP($C$5,Frequency!$A$1:$D$3,3,FALSE),DAY(B28)+VLOOKUP($C$5,Frequency!$A$1:$D$3,2,FALSE))</f>
        <v>399</v>
      </c>
      <c r="C29" s="13"/>
      <c r="D29" s="13"/>
      <c r="E29" s="12" t="str">
        <f t="shared" si="0"/>
        <v>N/A</v>
      </c>
      <c r="F29" s="17" t="str">
        <f t="shared" si="1"/>
        <v xml:space="preserve"> </v>
      </c>
      <c r="G29" s="13"/>
      <c r="H29" s="13"/>
      <c r="I29" s="77"/>
      <c r="J29" s="78"/>
    </row>
    <row r="30" spans="2:10" x14ac:dyDescent="0.25">
      <c r="B30" s="32">
        <f>DATE(YEAR(B29)+VLOOKUP($C$5,Frequency!$A$1:$D$3,4,FALSE),MONTH(B29)+VLOOKUP($C$5,Frequency!$A$1:$D$3,3,FALSE),DAY(B29)+VLOOKUP($C$5,Frequency!$A$1:$D$3,2,FALSE))</f>
        <v>427</v>
      </c>
      <c r="C30" s="13"/>
      <c r="D30" s="13"/>
      <c r="E30" s="12" t="str">
        <f t="shared" si="0"/>
        <v>N/A</v>
      </c>
      <c r="F30" s="17" t="str">
        <f t="shared" si="1"/>
        <v xml:space="preserve"> </v>
      </c>
      <c r="G30" s="13"/>
      <c r="H30" s="13"/>
      <c r="I30" s="77"/>
      <c r="J30" s="78"/>
    </row>
    <row r="31" spans="2:10" x14ac:dyDescent="0.25">
      <c r="B31" s="32">
        <f>DATE(YEAR(B30)+VLOOKUP($C$5,Frequency!$A$1:$D$3,4,FALSE),MONTH(B30)+VLOOKUP($C$5,Frequency!$A$1:$D$3,3,FALSE),DAY(B30)+VLOOKUP($C$5,Frequency!$A$1:$D$3,2,FALSE))</f>
        <v>458</v>
      </c>
      <c r="C31" s="13"/>
      <c r="D31" s="13"/>
      <c r="E31" s="12" t="str">
        <f t="shared" si="0"/>
        <v>N/A</v>
      </c>
      <c r="F31" s="17" t="str">
        <f t="shared" si="1"/>
        <v xml:space="preserve"> </v>
      </c>
      <c r="G31" s="13"/>
      <c r="H31" s="13"/>
      <c r="I31" s="77" t="e">
        <f t="shared" ref="I31" si="9">SUM(C31:C33)/SUM(D31:D33)</f>
        <v>#DIV/0!</v>
      </c>
      <c r="J31" s="78" t="str">
        <f t="shared" ref="J31" si="10">YEAR(B31)&amp; " Q" &amp; INT(MONTH(B31)/4)+1</f>
        <v>1901 Q2</v>
      </c>
    </row>
    <row r="32" spans="2:10" x14ac:dyDescent="0.25">
      <c r="B32" s="32">
        <f>DATE(YEAR(B31)+VLOOKUP($C$5,Frequency!$A$1:$D$3,4,FALSE),MONTH(B31)+VLOOKUP($C$5,Frequency!$A$1:$D$3,3,FALSE),DAY(B31)+VLOOKUP($C$5,Frequency!$A$1:$D$3,2,FALSE))</f>
        <v>488</v>
      </c>
      <c r="C32" s="13"/>
      <c r="D32" s="13"/>
      <c r="E32" s="12" t="str">
        <f t="shared" si="0"/>
        <v>N/A</v>
      </c>
      <c r="F32" s="17" t="str">
        <f t="shared" si="1"/>
        <v xml:space="preserve"> </v>
      </c>
      <c r="G32" s="13"/>
      <c r="H32" s="13"/>
      <c r="I32" s="77"/>
      <c r="J32" s="78"/>
    </row>
    <row r="33" spans="2:10" x14ac:dyDescent="0.25">
      <c r="B33" s="32">
        <f>DATE(YEAR(B32)+VLOOKUP($C$5,Frequency!$A$1:$D$3,4,FALSE),MONTH(B32)+VLOOKUP($C$5,Frequency!$A$1:$D$3,3,FALSE),DAY(B32)+VLOOKUP($C$5,Frequency!$A$1:$D$3,2,FALSE))</f>
        <v>519</v>
      </c>
      <c r="C33" s="13"/>
      <c r="D33" s="13"/>
      <c r="E33" s="12" t="str">
        <f t="shared" si="0"/>
        <v>N/A</v>
      </c>
      <c r="F33" s="17" t="str">
        <f t="shared" si="1"/>
        <v xml:space="preserve"> </v>
      </c>
      <c r="G33" s="13"/>
      <c r="H33" s="13"/>
      <c r="I33" s="77"/>
      <c r="J33" s="78"/>
    </row>
    <row r="34" spans="2:10" x14ac:dyDescent="0.25">
      <c r="B34" s="32">
        <f>DATE(YEAR(B33)+VLOOKUP($C$5,Frequency!$A$1:$D$3,4,FALSE),MONTH(B33)+VLOOKUP($C$5,Frequency!$A$1:$D$3,3,FALSE),DAY(B33)+VLOOKUP($C$5,Frequency!$A$1:$D$3,2,FALSE))</f>
        <v>549</v>
      </c>
      <c r="C34" s="13"/>
      <c r="D34" s="13"/>
      <c r="E34" s="12" t="str">
        <f t="shared" si="0"/>
        <v>N/A</v>
      </c>
      <c r="F34" s="17" t="str">
        <f t="shared" si="1"/>
        <v xml:space="preserve"> </v>
      </c>
      <c r="G34" s="13"/>
      <c r="H34" s="13"/>
      <c r="I34" s="77" t="e">
        <f t="shared" ref="I34" si="11">SUM(C34:C36)/SUM(D34:D36)</f>
        <v>#DIV/0!</v>
      </c>
      <c r="J34" s="78" t="str">
        <f t="shared" ref="J34" si="12">YEAR(B34)&amp; " Q" &amp; INT(MONTH(B34)/4)+1</f>
        <v>1901 Q2</v>
      </c>
    </row>
    <row r="35" spans="2:10" x14ac:dyDescent="0.25">
      <c r="B35" s="32">
        <f>DATE(YEAR(B34)+VLOOKUP($C$5,Frequency!$A$1:$D$3,4,FALSE),MONTH(B34)+VLOOKUP($C$5,Frequency!$A$1:$D$3,3,FALSE),DAY(B34)+VLOOKUP($C$5,Frequency!$A$1:$D$3,2,FALSE))</f>
        <v>580</v>
      </c>
      <c r="C35" s="13"/>
      <c r="D35" s="13"/>
      <c r="E35" s="12" t="str">
        <f t="shared" si="0"/>
        <v>N/A</v>
      </c>
      <c r="F35" s="17" t="str">
        <f t="shared" si="1"/>
        <v xml:space="preserve"> </v>
      </c>
      <c r="G35" s="13"/>
      <c r="H35" s="13"/>
      <c r="I35" s="77"/>
      <c r="J35" s="78"/>
    </row>
    <row r="36" spans="2:10" x14ac:dyDescent="0.25">
      <c r="B36" s="32">
        <f>DATE(YEAR(B35)+VLOOKUP($C$5,Frequency!$A$1:$D$3,4,FALSE),MONTH(B35)+VLOOKUP($C$5,Frequency!$A$1:$D$3,3,FALSE),DAY(B35)+VLOOKUP($C$5,Frequency!$A$1:$D$3,2,FALSE))</f>
        <v>611</v>
      </c>
      <c r="C36" s="13"/>
      <c r="D36" s="13"/>
      <c r="E36" s="12" t="str">
        <f t="shared" si="0"/>
        <v>N/A</v>
      </c>
      <c r="F36" s="17" t="str">
        <f t="shared" si="1"/>
        <v xml:space="preserve"> </v>
      </c>
      <c r="G36" s="13"/>
      <c r="H36" s="13"/>
      <c r="I36" s="77"/>
      <c r="J36" s="78"/>
    </row>
    <row r="37" spans="2:10" x14ac:dyDescent="0.25">
      <c r="B37" s="32">
        <f>DATE(YEAR(B36)+VLOOKUP($C$5,Frequency!$A$1:$D$3,4,FALSE),MONTH(B36)+VLOOKUP($C$5,Frequency!$A$1:$D$3,3,FALSE),DAY(B36)+VLOOKUP($C$5,Frequency!$A$1:$D$3,2,FALSE))</f>
        <v>641</v>
      </c>
      <c r="C37" s="13"/>
      <c r="D37" s="13"/>
      <c r="E37" s="12" t="str">
        <f t="shared" si="0"/>
        <v>N/A</v>
      </c>
      <c r="F37" s="17" t="str">
        <f t="shared" si="1"/>
        <v xml:space="preserve"> </v>
      </c>
      <c r="G37" s="13"/>
      <c r="H37" s="13"/>
      <c r="I37" s="77" t="e">
        <f t="shared" ref="I37" si="13">SUM(C37:C39)/SUM(D37:D39)</f>
        <v>#DIV/0!</v>
      </c>
      <c r="J37" s="78" t="str">
        <f t="shared" ref="J37" si="14">YEAR(B37)&amp; " Q" &amp; INT(MONTH(B37)/4)+1</f>
        <v>1901 Q3</v>
      </c>
    </row>
    <row r="38" spans="2:10" x14ac:dyDescent="0.25">
      <c r="B38" s="32">
        <f>DATE(YEAR(B37)+VLOOKUP($C$5,Frequency!$A$1:$D$3,4,FALSE),MONTH(B37)+VLOOKUP($C$5,Frequency!$A$1:$D$3,3,FALSE),DAY(B37)+VLOOKUP($C$5,Frequency!$A$1:$D$3,2,FALSE))</f>
        <v>672</v>
      </c>
      <c r="C38" s="13"/>
      <c r="D38" s="13"/>
      <c r="E38" s="12" t="str">
        <f t="shared" si="0"/>
        <v>N/A</v>
      </c>
      <c r="F38" s="17" t="str">
        <f t="shared" si="1"/>
        <v xml:space="preserve"> </v>
      </c>
      <c r="G38" s="13"/>
      <c r="H38" s="13"/>
      <c r="I38" s="77"/>
      <c r="J38" s="78"/>
    </row>
    <row r="39" spans="2:10" x14ac:dyDescent="0.25">
      <c r="B39" s="32">
        <f>DATE(YEAR(B38)+VLOOKUP($C$5,Frequency!$A$1:$D$3,4,FALSE),MONTH(B38)+VLOOKUP($C$5,Frequency!$A$1:$D$3,3,FALSE),DAY(B38)+VLOOKUP($C$5,Frequency!$A$1:$D$3,2,FALSE))</f>
        <v>702</v>
      </c>
      <c r="C39" s="13"/>
      <c r="D39" s="13"/>
      <c r="E39" s="12" t="str">
        <f t="shared" si="0"/>
        <v>N/A</v>
      </c>
      <c r="F39" s="17" t="str">
        <f t="shared" si="1"/>
        <v xml:space="preserve"> </v>
      </c>
      <c r="G39" s="13"/>
      <c r="H39" s="13"/>
      <c r="I39" s="77"/>
      <c r="J39" s="78"/>
    </row>
    <row r="40" spans="2:10" x14ac:dyDescent="0.25">
      <c r="B40" s="32">
        <f>DATE(YEAR(B39)+VLOOKUP($C$5,Frequency!$A$1:$D$3,4,FALSE),MONTH(B39)+VLOOKUP($C$5,Frequency!$A$1:$D$3,3,FALSE),DAY(B39)+VLOOKUP($C$5,Frequency!$A$1:$D$3,2,FALSE))</f>
        <v>733</v>
      </c>
      <c r="C40" s="13"/>
      <c r="D40" s="13"/>
      <c r="E40" s="12" t="str">
        <f t="shared" si="0"/>
        <v>N/A</v>
      </c>
      <c r="F40" s="17" t="str">
        <f t="shared" si="1"/>
        <v xml:space="preserve"> </v>
      </c>
      <c r="G40" s="13"/>
      <c r="H40" s="13"/>
      <c r="I40" s="77" t="e">
        <f t="shared" ref="I40" si="15">SUM(C40:C42)/SUM(D40:D42)</f>
        <v>#DIV/0!</v>
      </c>
      <c r="J40" s="78" t="str">
        <f t="shared" ref="J40" si="16">YEAR(B40)&amp; " Q" &amp; INT(MONTH(B40)/4)+1</f>
        <v>1902 Q1</v>
      </c>
    </row>
    <row r="41" spans="2:10" x14ac:dyDescent="0.25">
      <c r="B41" s="32">
        <f>DATE(YEAR(B40)+VLOOKUP($C$5,Frequency!$A$1:$D$3,4,FALSE),MONTH(B40)+VLOOKUP($C$5,Frequency!$A$1:$D$3,3,FALSE),DAY(B40)+VLOOKUP($C$5,Frequency!$A$1:$D$3,2,FALSE))</f>
        <v>764</v>
      </c>
      <c r="C41" s="13"/>
      <c r="D41" s="13"/>
      <c r="E41" s="12" t="str">
        <f t="shared" si="0"/>
        <v>N/A</v>
      </c>
      <c r="F41" s="17" t="str">
        <f t="shared" si="1"/>
        <v xml:space="preserve"> </v>
      </c>
      <c r="G41" s="13"/>
      <c r="H41" s="13"/>
      <c r="I41" s="77"/>
      <c r="J41" s="78"/>
    </row>
    <row r="42" spans="2:10" x14ac:dyDescent="0.25">
      <c r="B42" s="32">
        <f>DATE(YEAR(B41)+VLOOKUP($C$5,Frequency!$A$1:$D$3,4,FALSE),MONTH(B41)+VLOOKUP($C$5,Frequency!$A$1:$D$3,3,FALSE),DAY(B41)+VLOOKUP($C$5,Frequency!$A$1:$D$3,2,FALSE))</f>
        <v>792</v>
      </c>
      <c r="C42" s="13"/>
      <c r="D42" s="13"/>
      <c r="E42" s="12" t="str">
        <f t="shared" si="0"/>
        <v>N/A</v>
      </c>
      <c r="F42" s="17" t="str">
        <f t="shared" si="1"/>
        <v xml:space="preserve"> </v>
      </c>
      <c r="G42" s="13"/>
      <c r="H42" s="13"/>
      <c r="I42" s="77"/>
      <c r="J42" s="78"/>
    </row>
    <row r="43" spans="2:10" x14ac:dyDescent="0.25">
      <c r="B43" s="32">
        <f>DATE(YEAR(B42)+VLOOKUP($C$5,Frequency!$A$1:$D$3,4,FALSE),MONTH(B42)+VLOOKUP($C$5,Frequency!$A$1:$D$3,3,FALSE),DAY(B42)+VLOOKUP($C$5,Frequency!$A$1:$D$3,2,FALSE))</f>
        <v>823</v>
      </c>
      <c r="C43" s="13"/>
      <c r="D43" s="13"/>
      <c r="E43" s="12" t="str">
        <f t="shared" si="0"/>
        <v>N/A</v>
      </c>
      <c r="F43" s="17" t="str">
        <f t="shared" si="1"/>
        <v xml:space="preserve"> </v>
      </c>
      <c r="G43" s="13"/>
      <c r="H43" s="13"/>
      <c r="I43" s="77" t="e">
        <f t="shared" ref="I43" si="17">SUM(C43:C45)/SUM(D43:D45)</f>
        <v>#DIV/0!</v>
      </c>
      <c r="J43" s="78" t="str">
        <f t="shared" ref="J43" si="18">YEAR(B43)&amp; " Q" &amp; INT(MONTH(B43)/4)+1</f>
        <v>1902 Q2</v>
      </c>
    </row>
    <row r="44" spans="2:10" x14ac:dyDescent="0.25">
      <c r="B44" s="32">
        <f>DATE(YEAR(B43)+VLOOKUP($C$5,Frequency!$A$1:$D$3,4,FALSE),MONTH(B43)+VLOOKUP($C$5,Frequency!$A$1:$D$3,3,FALSE),DAY(B43)+VLOOKUP($C$5,Frequency!$A$1:$D$3,2,FALSE))</f>
        <v>853</v>
      </c>
      <c r="C44" s="13"/>
      <c r="D44" s="13"/>
      <c r="E44" s="12" t="str">
        <f t="shared" si="0"/>
        <v>N/A</v>
      </c>
      <c r="F44" s="17" t="str">
        <f t="shared" si="1"/>
        <v xml:space="preserve"> </v>
      </c>
      <c r="G44" s="13"/>
      <c r="H44" s="13"/>
      <c r="I44" s="77"/>
      <c r="J44" s="78"/>
    </row>
    <row r="45" spans="2:10" x14ac:dyDescent="0.25">
      <c r="B45" s="32">
        <f>DATE(YEAR(B44)+VLOOKUP($C$5,Frequency!$A$1:$D$3,4,FALSE),MONTH(B44)+VLOOKUP($C$5,Frequency!$A$1:$D$3,3,FALSE),DAY(B44)+VLOOKUP($C$5,Frequency!$A$1:$D$3,2,FALSE))</f>
        <v>884</v>
      </c>
      <c r="C45" s="13"/>
      <c r="D45" s="13"/>
      <c r="E45" s="12" t="str">
        <f t="shared" si="0"/>
        <v>N/A</v>
      </c>
      <c r="F45" s="17" t="str">
        <f t="shared" si="1"/>
        <v xml:space="preserve"> </v>
      </c>
      <c r="G45" s="13"/>
      <c r="H45" s="13"/>
      <c r="I45" s="77"/>
      <c r="J45" s="78"/>
    </row>
    <row r="46" spans="2:10" x14ac:dyDescent="0.25">
      <c r="B46" s="32">
        <f>DATE(YEAR(B45)+VLOOKUP($C$5,Frequency!$A$1:$D$3,4,FALSE),MONTH(B45)+VLOOKUP($C$5,Frequency!$A$1:$D$3,3,FALSE),DAY(B45)+VLOOKUP($C$5,Frequency!$A$1:$D$3,2,FALSE))</f>
        <v>914</v>
      </c>
      <c r="C46" s="13"/>
      <c r="D46" s="13"/>
      <c r="E46" s="12" t="str">
        <f t="shared" si="0"/>
        <v>N/A</v>
      </c>
      <c r="F46" s="17" t="str">
        <f t="shared" si="1"/>
        <v xml:space="preserve"> </v>
      </c>
      <c r="G46" s="13"/>
      <c r="H46" s="13"/>
      <c r="I46" s="77" t="e">
        <f t="shared" ref="I46" si="19">SUM(C46:C48)/SUM(D46:D48)</f>
        <v>#DIV/0!</v>
      </c>
      <c r="J46" s="78" t="str">
        <f t="shared" ref="J46" si="20">YEAR(B46)&amp; " Q" &amp; INT(MONTH(B46)/4)+1</f>
        <v>1902 Q2</v>
      </c>
    </row>
    <row r="47" spans="2:10" x14ac:dyDescent="0.25">
      <c r="B47" s="32">
        <f>DATE(YEAR(B46)+VLOOKUP($C$5,Frequency!$A$1:$D$3,4,FALSE),MONTH(B46)+VLOOKUP($C$5,Frequency!$A$1:$D$3,3,FALSE),DAY(B46)+VLOOKUP($C$5,Frequency!$A$1:$D$3,2,FALSE))</f>
        <v>945</v>
      </c>
      <c r="C47" s="13"/>
      <c r="D47" s="13"/>
      <c r="E47" s="12" t="str">
        <f t="shared" si="0"/>
        <v>N/A</v>
      </c>
      <c r="F47" s="17" t="str">
        <f t="shared" si="1"/>
        <v xml:space="preserve"> </v>
      </c>
      <c r="G47" s="13"/>
      <c r="H47" s="13"/>
      <c r="I47" s="77"/>
      <c r="J47" s="78"/>
    </row>
    <row r="48" spans="2:10" x14ac:dyDescent="0.25">
      <c r="B48" s="32">
        <f>DATE(YEAR(B47)+VLOOKUP($C$5,Frequency!$A$1:$D$3,4,FALSE),MONTH(B47)+VLOOKUP($C$5,Frequency!$A$1:$D$3,3,FALSE),DAY(B47)+VLOOKUP($C$5,Frequency!$A$1:$D$3,2,FALSE))</f>
        <v>976</v>
      </c>
      <c r="C48" s="13"/>
      <c r="D48" s="13"/>
      <c r="E48" s="12" t="str">
        <f t="shared" si="0"/>
        <v>N/A</v>
      </c>
      <c r="F48" s="17" t="str">
        <f t="shared" si="1"/>
        <v xml:space="preserve"> </v>
      </c>
      <c r="G48" s="13"/>
      <c r="H48" s="13"/>
      <c r="I48" s="77"/>
      <c r="J48" s="78"/>
    </row>
    <row r="49" spans="2:10" x14ac:dyDescent="0.25">
      <c r="B49" s="32">
        <f>DATE(YEAR(B48)+VLOOKUP($C$5,Frequency!$A$1:$D$3,4,FALSE),MONTH(B48)+VLOOKUP($C$5,Frequency!$A$1:$D$3,3,FALSE),DAY(B48)+VLOOKUP($C$5,Frequency!$A$1:$D$3,2,FALSE))</f>
        <v>1006</v>
      </c>
      <c r="C49" s="13"/>
      <c r="D49" s="13"/>
      <c r="E49" s="12" t="str">
        <f t="shared" si="0"/>
        <v>N/A</v>
      </c>
      <c r="F49" s="17" t="str">
        <f t="shared" si="1"/>
        <v xml:space="preserve"> </v>
      </c>
      <c r="G49" s="13"/>
      <c r="H49" s="13"/>
      <c r="I49" s="77" t="e">
        <f t="shared" ref="I49" si="21">SUM(C49:C51)/SUM(D49:D51)</f>
        <v>#DIV/0!</v>
      </c>
      <c r="J49" s="78" t="str">
        <f t="shared" ref="J49" si="22">YEAR(B49)&amp; " Q" &amp; INT(MONTH(B49)/4)+1</f>
        <v>1902 Q3</v>
      </c>
    </row>
    <row r="50" spans="2:10" x14ac:dyDescent="0.25">
      <c r="B50" s="32">
        <f>DATE(YEAR(B49)+VLOOKUP($C$5,Frequency!$A$1:$D$3,4,FALSE),MONTH(B49)+VLOOKUP($C$5,Frequency!$A$1:$D$3,3,FALSE),DAY(B49)+VLOOKUP($C$5,Frequency!$A$1:$D$3,2,FALSE))</f>
        <v>1037</v>
      </c>
      <c r="C50" s="13"/>
      <c r="D50" s="13"/>
      <c r="E50" s="12" t="str">
        <f t="shared" si="0"/>
        <v>N/A</v>
      </c>
      <c r="F50" s="17" t="str">
        <f t="shared" si="1"/>
        <v xml:space="preserve"> </v>
      </c>
      <c r="G50" s="13"/>
      <c r="H50" s="13"/>
      <c r="I50" s="77"/>
      <c r="J50" s="78"/>
    </row>
    <row r="51" spans="2:10" x14ac:dyDescent="0.25">
      <c r="B51" s="32">
        <f>DATE(YEAR(B50)+VLOOKUP($C$5,Frequency!$A$1:$D$3,4,FALSE),MONTH(B50)+VLOOKUP($C$5,Frequency!$A$1:$D$3,3,FALSE),DAY(B50)+VLOOKUP($C$5,Frequency!$A$1:$D$3,2,FALSE))</f>
        <v>1067</v>
      </c>
      <c r="C51" s="13"/>
      <c r="D51" s="13"/>
      <c r="E51" s="12" t="str">
        <f t="shared" si="0"/>
        <v>N/A</v>
      </c>
      <c r="F51" s="17" t="str">
        <f t="shared" si="1"/>
        <v xml:space="preserve"> </v>
      </c>
      <c r="G51" s="13"/>
      <c r="H51" s="13"/>
      <c r="I51" s="77"/>
      <c r="J51" s="78"/>
    </row>
  </sheetData>
  <mergeCells count="34">
    <mergeCell ref="I19:I21"/>
    <mergeCell ref="J19:J21"/>
    <mergeCell ref="B2:D2"/>
    <mergeCell ref="F2:H7"/>
    <mergeCell ref="C3:D3"/>
    <mergeCell ref="C4:D4"/>
    <mergeCell ref="C5:D5"/>
    <mergeCell ref="C6:D6"/>
    <mergeCell ref="C7:D7"/>
    <mergeCell ref="B8:B12"/>
    <mergeCell ref="C8:D12"/>
    <mergeCell ref="B14:H14"/>
    <mergeCell ref="I16:I18"/>
    <mergeCell ref="J16:J18"/>
    <mergeCell ref="I22:I24"/>
    <mergeCell ref="J22:J24"/>
    <mergeCell ref="I25:I27"/>
    <mergeCell ref="J25:J27"/>
    <mergeCell ref="I28:I30"/>
    <mergeCell ref="J28:J30"/>
    <mergeCell ref="I31:I33"/>
    <mergeCell ref="J31:J33"/>
    <mergeCell ref="I34:I36"/>
    <mergeCell ref="J34:J36"/>
    <mergeCell ref="I37:I39"/>
    <mergeCell ref="J37:J39"/>
    <mergeCell ref="I49:I51"/>
    <mergeCell ref="J49:J51"/>
    <mergeCell ref="I40:I42"/>
    <mergeCell ref="J40:J42"/>
    <mergeCell ref="I43:I45"/>
    <mergeCell ref="J43:J45"/>
    <mergeCell ref="I46:I48"/>
    <mergeCell ref="J46:J48"/>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45911"/>
  </sheetPr>
  <dimension ref="B1:J53"/>
  <sheetViews>
    <sheetView workbookViewId="0">
      <selection activeCell="C5" sqref="C5:D5"/>
    </sheetView>
  </sheetViews>
  <sheetFormatPr defaultRowHeight="15" x14ac:dyDescent="0.25"/>
  <cols>
    <col min="1" max="1" width="1.85546875" customWidth="1"/>
    <col min="2" max="2" width="24" bestFit="1" customWidth="1"/>
    <col min="3" max="3" width="14.5703125" customWidth="1"/>
    <col min="4" max="4" width="14.140625" customWidth="1"/>
    <col min="5" max="5" width="11" bestFit="1" customWidth="1"/>
    <col min="6" max="6" width="9.7109375" bestFit="1" customWidth="1"/>
    <col min="7" max="7" width="25.7109375" customWidth="1"/>
    <col min="8" max="8" width="13.5703125" customWidth="1"/>
    <col min="9" max="9" width="20" hidden="1" customWidth="1"/>
    <col min="10" max="10" width="9.140625" hidden="1" customWidth="1"/>
  </cols>
  <sheetData>
    <row r="1" spans="2:8" ht="15.75" thickBot="1" x14ac:dyDescent="0.3"/>
    <row r="2" spans="2:8" ht="15.75" customHeight="1" x14ac:dyDescent="0.25">
      <c r="B2" s="89" t="s">
        <v>14</v>
      </c>
      <c r="C2" s="89"/>
      <c r="D2" s="89"/>
      <c r="F2" s="90" t="s">
        <v>33</v>
      </c>
      <c r="G2" s="91"/>
      <c r="H2" s="92"/>
    </row>
    <row r="3" spans="2:8" x14ac:dyDescent="0.25">
      <c r="B3" s="1" t="s">
        <v>8</v>
      </c>
      <c r="C3" s="99">
        <f>Instructions!$C$9</f>
        <v>0</v>
      </c>
      <c r="D3" s="99"/>
      <c r="F3" s="93"/>
      <c r="G3" s="94"/>
      <c r="H3" s="95"/>
    </row>
    <row r="4" spans="2:8" ht="29.25" customHeight="1" x14ac:dyDescent="0.25">
      <c r="B4" s="20" t="s">
        <v>9</v>
      </c>
      <c r="C4" s="102" t="s">
        <v>123</v>
      </c>
      <c r="D4" s="102"/>
      <c r="F4" s="93"/>
      <c r="G4" s="94"/>
      <c r="H4" s="95"/>
    </row>
    <row r="5" spans="2:8" x14ac:dyDescent="0.25">
      <c r="B5" s="1" t="s">
        <v>3</v>
      </c>
      <c r="C5" s="99" t="s">
        <v>4</v>
      </c>
      <c r="D5" s="99"/>
      <c r="F5" s="93"/>
      <c r="G5" s="94"/>
      <c r="H5" s="95"/>
    </row>
    <row r="6" spans="2:8" x14ac:dyDescent="0.25">
      <c r="B6" s="1" t="s">
        <v>6</v>
      </c>
      <c r="C6" s="101"/>
      <c r="D6" s="101"/>
      <c r="F6" s="93"/>
      <c r="G6" s="94"/>
      <c r="H6" s="95"/>
    </row>
    <row r="7" spans="2:8" ht="15.75" thickBot="1" x14ac:dyDescent="0.3">
      <c r="B7" s="1" t="s">
        <v>19</v>
      </c>
      <c r="C7" s="99" t="s">
        <v>42</v>
      </c>
      <c r="D7" s="99"/>
      <c r="F7" s="96"/>
      <c r="G7" s="97"/>
      <c r="H7" s="98"/>
    </row>
    <row r="8" spans="2:8" x14ac:dyDescent="0.25">
      <c r="B8" s="1" t="s">
        <v>36</v>
      </c>
      <c r="C8" s="99"/>
      <c r="D8" s="99"/>
      <c r="F8" s="18"/>
      <c r="G8" s="18"/>
      <c r="H8" s="18"/>
    </row>
    <row r="9" spans="2:8" x14ac:dyDescent="0.25">
      <c r="B9" s="1" t="s">
        <v>37</v>
      </c>
      <c r="C9" s="99"/>
      <c r="D9" s="99"/>
      <c r="F9" s="18"/>
      <c r="G9" s="18"/>
      <c r="H9" s="18"/>
    </row>
    <row r="10" spans="2:8" ht="15" customHeight="1" x14ac:dyDescent="0.25">
      <c r="B10" s="79" t="s">
        <v>44</v>
      </c>
      <c r="C10" s="82" t="s">
        <v>46</v>
      </c>
      <c r="D10" s="83"/>
      <c r="F10" s="18"/>
      <c r="G10" s="18"/>
      <c r="H10" s="18"/>
    </row>
    <row r="11" spans="2:8" x14ac:dyDescent="0.25">
      <c r="B11" s="80"/>
      <c r="C11" s="84"/>
      <c r="D11" s="85"/>
      <c r="F11" s="18"/>
      <c r="G11" s="18"/>
      <c r="H11" s="18"/>
    </row>
    <row r="12" spans="2:8" x14ac:dyDescent="0.25">
      <c r="B12" s="80"/>
      <c r="C12" s="84"/>
      <c r="D12" s="85"/>
      <c r="F12" s="18"/>
      <c r="G12" s="18"/>
      <c r="H12" s="18"/>
    </row>
    <row r="13" spans="2:8" x14ac:dyDescent="0.25">
      <c r="B13" s="80"/>
      <c r="C13" s="84"/>
      <c r="D13" s="85"/>
      <c r="F13" s="18"/>
      <c r="G13" s="18"/>
      <c r="H13" s="18"/>
    </row>
    <row r="14" spans="2:8" x14ac:dyDescent="0.25">
      <c r="B14" s="81"/>
      <c r="C14" s="86"/>
      <c r="D14" s="87"/>
      <c r="F14" s="18"/>
      <c r="G14" s="18"/>
      <c r="H14" s="18"/>
    </row>
    <row r="16" spans="2:8" ht="15.75" x14ac:dyDescent="0.25">
      <c r="B16" s="88" t="str">
        <f>C5&amp;" Measure Summary Trends for "&amp;C4&amp;" ("&amp;C3&amp;")"</f>
        <v>Monthly Measure Summary Trends for OP-4: Aspirin at Arrival (0)</v>
      </c>
      <c r="C16" s="88"/>
      <c r="D16" s="88"/>
      <c r="E16" s="88"/>
      <c r="F16" s="88"/>
      <c r="G16" s="88"/>
      <c r="H16" s="88"/>
    </row>
    <row r="17" spans="2:10" ht="45" x14ac:dyDescent="0.25">
      <c r="B17" s="4" t="str">
        <f>C5&amp;" Encounters for "&amp;LEFT(C5,LEN(C5)-2)&amp;" Starting:"</f>
        <v>Monthly Encounters for Month Starting:</v>
      </c>
      <c r="C17" s="5" t="s">
        <v>0</v>
      </c>
      <c r="D17" s="5" t="s">
        <v>1</v>
      </c>
      <c r="E17" s="5" t="s">
        <v>7</v>
      </c>
      <c r="F17" s="5" t="s">
        <v>17</v>
      </c>
      <c r="G17" s="5" t="s">
        <v>2</v>
      </c>
      <c r="H17" s="4" t="s">
        <v>18</v>
      </c>
      <c r="I17" s="2" t="s">
        <v>16</v>
      </c>
      <c r="J17" s="3" t="s">
        <v>15</v>
      </c>
    </row>
    <row r="18" spans="2:10" x14ac:dyDescent="0.25">
      <c r="B18" s="32">
        <f>C6</f>
        <v>0</v>
      </c>
      <c r="C18" s="13"/>
      <c r="D18" s="13"/>
      <c r="E18" s="63" t="str">
        <f>IF(D18=0,"N/A",C18/D18)</f>
        <v>N/A</v>
      </c>
      <c r="F18" s="14"/>
      <c r="G18" s="29"/>
      <c r="H18" s="13"/>
      <c r="I18" s="77" t="e">
        <f>SUM(C18:C20)/SUM(D18:D20)</f>
        <v>#DIV/0!</v>
      </c>
      <c r="J18" s="78" t="str">
        <f>YEAR(B18)&amp; " Q" &amp; INT(MONTH(B18)/4)+1</f>
        <v>1900 Q1</v>
      </c>
    </row>
    <row r="19" spans="2:10" x14ac:dyDescent="0.25">
      <c r="B19" s="32">
        <f>DATE(YEAR(B18)+VLOOKUP($C$5,Frequency!$A$1:$D$3,4,FALSE),MONTH(B18)+VLOOKUP($C$5,Frequency!$A$1:$D$3,3,FALSE),DAY(B18)+VLOOKUP($C$5,Frequency!$A$1:$D$3,2,FALSE))</f>
        <v>31</v>
      </c>
      <c r="C19" s="13"/>
      <c r="D19" s="13"/>
      <c r="E19" s="63" t="str">
        <f t="shared" ref="E19:E53" si="0">IF(D19=0,"N/A",C19/D19)</f>
        <v>N/A</v>
      </c>
      <c r="F19" s="14" t="str">
        <f>IF(ISBLANK($F$18)," ",$F$18)</f>
        <v xml:space="preserve"> </v>
      </c>
      <c r="G19" s="13"/>
      <c r="H19" s="13"/>
      <c r="I19" s="77"/>
      <c r="J19" s="78"/>
    </row>
    <row r="20" spans="2:10" x14ac:dyDescent="0.25">
      <c r="B20" s="32">
        <f>DATE(YEAR(B19)+VLOOKUP($C$5,Frequency!$A$1:$D$3,4,FALSE),MONTH(B19)+VLOOKUP($C$5,Frequency!$A$1:$D$3,3,FALSE),DAY(B19)+VLOOKUP($C$5,Frequency!$A$1:$D$3,2,FALSE))</f>
        <v>62</v>
      </c>
      <c r="C20" s="13"/>
      <c r="D20" s="13"/>
      <c r="E20" s="63" t="str">
        <f t="shared" si="0"/>
        <v>N/A</v>
      </c>
      <c r="F20" s="14" t="str">
        <f t="shared" ref="F20:F53" si="1">IF(ISBLANK($F$18)," ",$F$18)</f>
        <v xml:space="preserve"> </v>
      </c>
      <c r="G20" s="13"/>
      <c r="H20" s="13"/>
      <c r="I20" s="77"/>
      <c r="J20" s="78"/>
    </row>
    <row r="21" spans="2:10" x14ac:dyDescent="0.25">
      <c r="B21" s="32">
        <f>DATE(YEAR(B20)+VLOOKUP($C$5,Frequency!$A$1:$D$3,4,FALSE),MONTH(B20)+VLOOKUP($C$5,Frequency!$A$1:$D$3,3,FALSE),DAY(B20)+VLOOKUP($C$5,Frequency!$A$1:$D$3,2,FALSE))</f>
        <v>93</v>
      </c>
      <c r="C21" s="13"/>
      <c r="D21" s="13"/>
      <c r="E21" s="63" t="str">
        <f t="shared" si="0"/>
        <v>N/A</v>
      </c>
      <c r="F21" s="14" t="str">
        <f t="shared" si="1"/>
        <v xml:space="preserve"> </v>
      </c>
      <c r="G21" s="13"/>
      <c r="H21" s="13"/>
      <c r="I21" s="77" t="e">
        <f>SUM(C21:C23)/SUM(D21:D23)</f>
        <v>#DIV/0!</v>
      </c>
      <c r="J21" s="78" t="str">
        <f t="shared" ref="J21" si="2">YEAR(B21)&amp; " Q" &amp; INT(MONTH(B21)/4)+1</f>
        <v>1900 Q2</v>
      </c>
    </row>
    <row r="22" spans="2:10" x14ac:dyDescent="0.25">
      <c r="B22" s="32">
        <f>DATE(YEAR(B21)+VLOOKUP($C$5,Frequency!$A$1:$D$3,4,FALSE),MONTH(B21)+VLOOKUP($C$5,Frequency!$A$1:$D$3,3,FALSE),DAY(B21)+VLOOKUP($C$5,Frequency!$A$1:$D$3,2,FALSE))</f>
        <v>123</v>
      </c>
      <c r="C22" s="13"/>
      <c r="D22" s="13"/>
      <c r="E22" s="63" t="str">
        <f t="shared" si="0"/>
        <v>N/A</v>
      </c>
      <c r="F22" s="14" t="str">
        <f t="shared" si="1"/>
        <v xml:space="preserve"> </v>
      </c>
      <c r="G22" s="13"/>
      <c r="H22" s="13"/>
      <c r="I22" s="77"/>
      <c r="J22" s="78"/>
    </row>
    <row r="23" spans="2:10" x14ac:dyDescent="0.25">
      <c r="B23" s="32">
        <f>DATE(YEAR(B22)+VLOOKUP($C$5,Frequency!$A$1:$D$3,4,FALSE),MONTH(B22)+VLOOKUP($C$5,Frequency!$A$1:$D$3,3,FALSE),DAY(B22)+VLOOKUP($C$5,Frequency!$A$1:$D$3,2,FALSE))</f>
        <v>154</v>
      </c>
      <c r="C23" s="13"/>
      <c r="D23" s="13"/>
      <c r="E23" s="63" t="str">
        <f t="shared" si="0"/>
        <v>N/A</v>
      </c>
      <c r="F23" s="14" t="str">
        <f t="shared" si="1"/>
        <v xml:space="preserve"> </v>
      </c>
      <c r="G23" s="13"/>
      <c r="H23" s="13"/>
      <c r="I23" s="77"/>
      <c r="J23" s="78"/>
    </row>
    <row r="24" spans="2:10" x14ac:dyDescent="0.25">
      <c r="B24" s="32">
        <f>DATE(YEAR(B23)+VLOOKUP($C$5,Frequency!$A$1:$D$3,4,FALSE),MONTH(B23)+VLOOKUP($C$5,Frequency!$A$1:$D$3,3,FALSE),DAY(B23)+VLOOKUP($C$5,Frequency!$A$1:$D$3,2,FALSE))</f>
        <v>184</v>
      </c>
      <c r="C24" s="13"/>
      <c r="D24" s="13"/>
      <c r="E24" s="63" t="str">
        <f t="shared" si="0"/>
        <v>N/A</v>
      </c>
      <c r="F24" s="14" t="str">
        <f t="shared" si="1"/>
        <v xml:space="preserve"> </v>
      </c>
      <c r="G24" s="13"/>
      <c r="H24" s="13"/>
      <c r="I24" s="77" t="e">
        <f t="shared" ref="I24" si="3">SUM(C24:C26)/SUM(D24:D26)</f>
        <v>#DIV/0!</v>
      </c>
      <c r="J24" s="78" t="str">
        <f t="shared" ref="J24" si="4">YEAR(B24)&amp; " Q" &amp; INT(MONTH(B24)/4)+1</f>
        <v>1900 Q2</v>
      </c>
    </row>
    <row r="25" spans="2:10" x14ac:dyDescent="0.25">
      <c r="B25" s="32">
        <f>DATE(YEAR(B24)+VLOOKUP($C$5,Frequency!$A$1:$D$3,4,FALSE),MONTH(B24)+VLOOKUP($C$5,Frequency!$A$1:$D$3,3,FALSE),DAY(B24)+VLOOKUP($C$5,Frequency!$A$1:$D$3,2,FALSE))</f>
        <v>215</v>
      </c>
      <c r="C25" s="13"/>
      <c r="D25" s="13"/>
      <c r="E25" s="63" t="str">
        <f t="shared" si="0"/>
        <v>N/A</v>
      </c>
      <c r="F25" s="14" t="str">
        <f t="shared" si="1"/>
        <v xml:space="preserve"> </v>
      </c>
      <c r="G25" s="13"/>
      <c r="H25" s="13"/>
      <c r="I25" s="77"/>
      <c r="J25" s="78"/>
    </row>
    <row r="26" spans="2:10" x14ac:dyDescent="0.25">
      <c r="B26" s="32">
        <f>DATE(YEAR(B25)+VLOOKUP($C$5,Frequency!$A$1:$D$3,4,FALSE),MONTH(B25)+VLOOKUP($C$5,Frequency!$A$1:$D$3,3,FALSE),DAY(B25)+VLOOKUP($C$5,Frequency!$A$1:$D$3,2,FALSE))</f>
        <v>246</v>
      </c>
      <c r="C26" s="13"/>
      <c r="D26" s="13"/>
      <c r="E26" s="63" t="str">
        <f t="shared" si="0"/>
        <v>N/A</v>
      </c>
      <c r="F26" s="14" t="str">
        <f t="shared" si="1"/>
        <v xml:space="preserve"> </v>
      </c>
      <c r="G26" s="13"/>
      <c r="H26" s="13"/>
      <c r="I26" s="77"/>
      <c r="J26" s="78"/>
    </row>
    <row r="27" spans="2:10" x14ac:dyDescent="0.25">
      <c r="B27" s="32">
        <f>DATE(YEAR(B26)+VLOOKUP($C$5,Frequency!$A$1:$D$3,4,FALSE),MONTH(B26)+VLOOKUP($C$5,Frequency!$A$1:$D$3,3,FALSE),DAY(B26)+VLOOKUP($C$5,Frequency!$A$1:$D$3,2,FALSE))</f>
        <v>276</v>
      </c>
      <c r="C27" s="13"/>
      <c r="D27" s="13"/>
      <c r="E27" s="63" t="str">
        <f t="shared" si="0"/>
        <v>N/A</v>
      </c>
      <c r="F27" s="14" t="str">
        <f t="shared" si="1"/>
        <v xml:space="preserve"> </v>
      </c>
      <c r="G27" s="13"/>
      <c r="H27" s="13"/>
      <c r="I27" s="77" t="e">
        <f t="shared" ref="I27" si="5">SUM(C27:C29)/SUM(D27:D29)</f>
        <v>#DIV/0!</v>
      </c>
      <c r="J27" s="78" t="str">
        <f t="shared" ref="J27" si="6">YEAR(B27)&amp; " Q" &amp; INT(MONTH(B27)/4)+1</f>
        <v>1900 Q3</v>
      </c>
    </row>
    <row r="28" spans="2:10" x14ac:dyDescent="0.25">
      <c r="B28" s="32">
        <f>DATE(YEAR(B27)+VLOOKUP($C$5,Frequency!$A$1:$D$3,4,FALSE),MONTH(B27)+VLOOKUP($C$5,Frequency!$A$1:$D$3,3,FALSE),DAY(B27)+VLOOKUP($C$5,Frequency!$A$1:$D$3,2,FALSE))</f>
        <v>307</v>
      </c>
      <c r="C28" s="13"/>
      <c r="D28" s="13"/>
      <c r="E28" s="63" t="str">
        <f t="shared" si="0"/>
        <v>N/A</v>
      </c>
      <c r="F28" s="14" t="str">
        <f t="shared" si="1"/>
        <v xml:space="preserve"> </v>
      </c>
      <c r="G28" s="13"/>
      <c r="H28" s="13"/>
      <c r="I28" s="77"/>
      <c r="J28" s="78"/>
    </row>
    <row r="29" spans="2:10" x14ac:dyDescent="0.25">
      <c r="B29" s="32">
        <f>DATE(YEAR(B28)+VLOOKUP($C$5,Frequency!$A$1:$D$3,4,FALSE),MONTH(B28)+VLOOKUP($C$5,Frequency!$A$1:$D$3,3,FALSE),DAY(B28)+VLOOKUP($C$5,Frequency!$A$1:$D$3,2,FALSE))</f>
        <v>337</v>
      </c>
      <c r="C29" s="13"/>
      <c r="D29" s="13"/>
      <c r="E29" s="63" t="str">
        <f t="shared" si="0"/>
        <v>N/A</v>
      </c>
      <c r="F29" s="14" t="str">
        <f t="shared" si="1"/>
        <v xml:space="preserve"> </v>
      </c>
      <c r="G29" s="13"/>
      <c r="H29" s="13"/>
      <c r="I29" s="77"/>
      <c r="J29" s="78"/>
    </row>
    <row r="30" spans="2:10" x14ac:dyDescent="0.25">
      <c r="B30" s="32">
        <f>DATE(YEAR(B29)+VLOOKUP($C$5,Frequency!$A$1:$D$3,4,FALSE),MONTH(B29)+VLOOKUP($C$5,Frequency!$A$1:$D$3,3,FALSE),DAY(B29)+VLOOKUP($C$5,Frequency!$A$1:$D$3,2,FALSE))</f>
        <v>368</v>
      </c>
      <c r="C30" s="13"/>
      <c r="D30" s="13"/>
      <c r="E30" s="63" t="str">
        <f t="shared" si="0"/>
        <v>N/A</v>
      </c>
      <c r="F30" s="14" t="str">
        <f t="shared" si="1"/>
        <v xml:space="preserve"> </v>
      </c>
      <c r="G30" s="13"/>
      <c r="H30" s="13"/>
      <c r="I30" s="77" t="e">
        <f t="shared" ref="I30" si="7">SUM(C30:C32)/SUM(D30:D32)</f>
        <v>#DIV/0!</v>
      </c>
      <c r="J30" s="78" t="str">
        <f t="shared" ref="J30" si="8">YEAR(B30)&amp; " Q" &amp; INT(MONTH(B30)/4)+1</f>
        <v>1901 Q1</v>
      </c>
    </row>
    <row r="31" spans="2:10" x14ac:dyDescent="0.25">
      <c r="B31" s="32">
        <f>DATE(YEAR(B30)+VLOOKUP($C$5,Frequency!$A$1:$D$3,4,FALSE),MONTH(B30)+VLOOKUP($C$5,Frequency!$A$1:$D$3,3,FALSE),DAY(B30)+VLOOKUP($C$5,Frequency!$A$1:$D$3,2,FALSE))</f>
        <v>399</v>
      </c>
      <c r="C31" s="13"/>
      <c r="D31" s="13"/>
      <c r="E31" s="63" t="str">
        <f t="shared" si="0"/>
        <v>N/A</v>
      </c>
      <c r="F31" s="14" t="str">
        <f t="shared" si="1"/>
        <v xml:space="preserve"> </v>
      </c>
      <c r="G31" s="13"/>
      <c r="H31" s="13"/>
      <c r="I31" s="77"/>
      <c r="J31" s="78"/>
    </row>
    <row r="32" spans="2:10" x14ac:dyDescent="0.25">
      <c r="B32" s="32">
        <f>DATE(YEAR(B31)+VLOOKUP($C$5,Frequency!$A$1:$D$3,4,FALSE),MONTH(B31)+VLOOKUP($C$5,Frequency!$A$1:$D$3,3,FALSE),DAY(B31)+VLOOKUP($C$5,Frequency!$A$1:$D$3,2,FALSE))</f>
        <v>427</v>
      </c>
      <c r="C32" s="13"/>
      <c r="D32" s="13"/>
      <c r="E32" s="63" t="str">
        <f t="shared" si="0"/>
        <v>N/A</v>
      </c>
      <c r="F32" s="14" t="str">
        <f t="shared" si="1"/>
        <v xml:space="preserve"> </v>
      </c>
      <c r="G32" s="13"/>
      <c r="H32" s="13"/>
      <c r="I32" s="77"/>
      <c r="J32" s="78"/>
    </row>
    <row r="33" spans="2:10" x14ac:dyDescent="0.25">
      <c r="B33" s="32">
        <f>DATE(YEAR(B32)+VLOOKUP($C$5,Frequency!$A$1:$D$3,4,FALSE),MONTH(B32)+VLOOKUP($C$5,Frequency!$A$1:$D$3,3,FALSE),DAY(B32)+VLOOKUP($C$5,Frequency!$A$1:$D$3,2,FALSE))</f>
        <v>458</v>
      </c>
      <c r="C33" s="13"/>
      <c r="D33" s="13"/>
      <c r="E33" s="63" t="str">
        <f t="shared" si="0"/>
        <v>N/A</v>
      </c>
      <c r="F33" s="14" t="str">
        <f t="shared" si="1"/>
        <v xml:space="preserve"> </v>
      </c>
      <c r="G33" s="13"/>
      <c r="H33" s="13"/>
      <c r="I33" s="77" t="e">
        <f t="shared" ref="I33" si="9">SUM(C33:C35)/SUM(D33:D35)</f>
        <v>#DIV/0!</v>
      </c>
      <c r="J33" s="78" t="str">
        <f t="shared" ref="J33" si="10">YEAR(B33)&amp; " Q" &amp; INT(MONTH(B33)/4)+1</f>
        <v>1901 Q2</v>
      </c>
    </row>
    <row r="34" spans="2:10" x14ac:dyDescent="0.25">
      <c r="B34" s="32">
        <f>DATE(YEAR(B33)+VLOOKUP($C$5,Frequency!$A$1:$D$3,4,FALSE),MONTH(B33)+VLOOKUP($C$5,Frequency!$A$1:$D$3,3,FALSE),DAY(B33)+VLOOKUP($C$5,Frequency!$A$1:$D$3,2,FALSE))</f>
        <v>488</v>
      </c>
      <c r="C34" s="13"/>
      <c r="D34" s="13"/>
      <c r="E34" s="63" t="str">
        <f t="shared" si="0"/>
        <v>N/A</v>
      </c>
      <c r="F34" s="14" t="str">
        <f t="shared" si="1"/>
        <v xml:space="preserve"> </v>
      </c>
      <c r="G34" s="13"/>
      <c r="H34" s="13"/>
      <c r="I34" s="77"/>
      <c r="J34" s="78"/>
    </row>
    <row r="35" spans="2:10" x14ac:dyDescent="0.25">
      <c r="B35" s="32">
        <f>DATE(YEAR(B34)+VLOOKUP($C$5,Frequency!$A$1:$D$3,4,FALSE),MONTH(B34)+VLOOKUP($C$5,Frequency!$A$1:$D$3,3,FALSE),DAY(B34)+VLOOKUP($C$5,Frequency!$A$1:$D$3,2,FALSE))</f>
        <v>519</v>
      </c>
      <c r="C35" s="13"/>
      <c r="D35" s="13"/>
      <c r="E35" s="63" t="str">
        <f t="shared" si="0"/>
        <v>N/A</v>
      </c>
      <c r="F35" s="14" t="str">
        <f t="shared" si="1"/>
        <v xml:space="preserve"> </v>
      </c>
      <c r="G35" s="13"/>
      <c r="H35" s="13"/>
      <c r="I35" s="77"/>
      <c r="J35" s="78"/>
    </row>
    <row r="36" spans="2:10" x14ac:dyDescent="0.25">
      <c r="B36" s="32">
        <f>DATE(YEAR(B35)+VLOOKUP($C$5,Frequency!$A$1:$D$3,4,FALSE),MONTH(B35)+VLOOKUP($C$5,Frequency!$A$1:$D$3,3,FALSE),DAY(B35)+VLOOKUP($C$5,Frequency!$A$1:$D$3,2,FALSE))</f>
        <v>549</v>
      </c>
      <c r="C36" s="13"/>
      <c r="D36" s="13"/>
      <c r="E36" s="63" t="str">
        <f t="shared" si="0"/>
        <v>N/A</v>
      </c>
      <c r="F36" s="14" t="str">
        <f t="shared" si="1"/>
        <v xml:space="preserve"> </v>
      </c>
      <c r="G36" s="13"/>
      <c r="H36" s="13"/>
      <c r="I36" s="77" t="e">
        <f t="shared" ref="I36" si="11">SUM(C36:C38)/SUM(D36:D38)</f>
        <v>#DIV/0!</v>
      </c>
      <c r="J36" s="78" t="str">
        <f t="shared" ref="J36" si="12">YEAR(B36)&amp; " Q" &amp; INT(MONTH(B36)/4)+1</f>
        <v>1901 Q2</v>
      </c>
    </row>
    <row r="37" spans="2:10" x14ac:dyDescent="0.25">
      <c r="B37" s="32">
        <f>DATE(YEAR(B36)+VLOOKUP($C$5,Frequency!$A$1:$D$3,4,FALSE),MONTH(B36)+VLOOKUP($C$5,Frequency!$A$1:$D$3,3,FALSE),DAY(B36)+VLOOKUP($C$5,Frequency!$A$1:$D$3,2,FALSE))</f>
        <v>580</v>
      </c>
      <c r="C37" s="13"/>
      <c r="D37" s="13"/>
      <c r="E37" s="63" t="str">
        <f t="shared" si="0"/>
        <v>N/A</v>
      </c>
      <c r="F37" s="14" t="str">
        <f t="shared" si="1"/>
        <v xml:space="preserve"> </v>
      </c>
      <c r="G37" s="13"/>
      <c r="H37" s="13"/>
      <c r="I37" s="77"/>
      <c r="J37" s="78"/>
    </row>
    <row r="38" spans="2:10" x14ac:dyDescent="0.25">
      <c r="B38" s="32">
        <f>DATE(YEAR(B37)+VLOOKUP($C$5,Frequency!$A$1:$D$3,4,FALSE),MONTH(B37)+VLOOKUP($C$5,Frequency!$A$1:$D$3,3,FALSE),DAY(B37)+VLOOKUP($C$5,Frequency!$A$1:$D$3,2,FALSE))</f>
        <v>611</v>
      </c>
      <c r="C38" s="13"/>
      <c r="D38" s="13"/>
      <c r="E38" s="63" t="str">
        <f t="shared" si="0"/>
        <v>N/A</v>
      </c>
      <c r="F38" s="14" t="str">
        <f t="shared" si="1"/>
        <v xml:space="preserve"> </v>
      </c>
      <c r="G38" s="13"/>
      <c r="H38" s="13"/>
      <c r="I38" s="77"/>
      <c r="J38" s="78"/>
    </row>
    <row r="39" spans="2:10" x14ac:dyDescent="0.25">
      <c r="B39" s="32">
        <f>DATE(YEAR(B38)+VLOOKUP($C$5,Frequency!$A$1:$D$3,4,FALSE),MONTH(B38)+VLOOKUP($C$5,Frequency!$A$1:$D$3,3,FALSE),DAY(B38)+VLOOKUP($C$5,Frequency!$A$1:$D$3,2,FALSE))</f>
        <v>641</v>
      </c>
      <c r="C39" s="13"/>
      <c r="D39" s="13"/>
      <c r="E39" s="63" t="str">
        <f t="shared" si="0"/>
        <v>N/A</v>
      </c>
      <c r="F39" s="14" t="str">
        <f t="shared" si="1"/>
        <v xml:space="preserve"> </v>
      </c>
      <c r="G39" s="13"/>
      <c r="H39" s="13"/>
      <c r="I39" s="77" t="e">
        <f t="shared" ref="I39" si="13">SUM(C39:C41)/SUM(D39:D41)</f>
        <v>#DIV/0!</v>
      </c>
      <c r="J39" s="78" t="str">
        <f t="shared" ref="J39" si="14">YEAR(B39)&amp; " Q" &amp; INT(MONTH(B39)/4)+1</f>
        <v>1901 Q3</v>
      </c>
    </row>
    <row r="40" spans="2:10" x14ac:dyDescent="0.25">
      <c r="B40" s="32">
        <f>DATE(YEAR(B39)+VLOOKUP($C$5,Frequency!$A$1:$D$3,4,FALSE),MONTH(B39)+VLOOKUP($C$5,Frequency!$A$1:$D$3,3,FALSE),DAY(B39)+VLOOKUP($C$5,Frequency!$A$1:$D$3,2,FALSE))</f>
        <v>672</v>
      </c>
      <c r="C40" s="13"/>
      <c r="D40" s="13"/>
      <c r="E40" s="63" t="str">
        <f t="shared" si="0"/>
        <v>N/A</v>
      </c>
      <c r="F40" s="14" t="str">
        <f t="shared" si="1"/>
        <v xml:space="preserve"> </v>
      </c>
      <c r="G40" s="13"/>
      <c r="H40" s="13"/>
      <c r="I40" s="77"/>
      <c r="J40" s="78"/>
    </row>
    <row r="41" spans="2:10" x14ac:dyDescent="0.25">
      <c r="B41" s="32">
        <f>DATE(YEAR(B40)+VLOOKUP($C$5,Frequency!$A$1:$D$3,4,FALSE),MONTH(B40)+VLOOKUP($C$5,Frequency!$A$1:$D$3,3,FALSE),DAY(B40)+VLOOKUP($C$5,Frequency!$A$1:$D$3,2,FALSE))</f>
        <v>702</v>
      </c>
      <c r="C41" s="13"/>
      <c r="D41" s="13"/>
      <c r="E41" s="63" t="str">
        <f t="shared" si="0"/>
        <v>N/A</v>
      </c>
      <c r="F41" s="14" t="str">
        <f t="shared" si="1"/>
        <v xml:space="preserve"> </v>
      </c>
      <c r="G41" s="13"/>
      <c r="H41" s="13"/>
      <c r="I41" s="77"/>
      <c r="J41" s="78"/>
    </row>
    <row r="42" spans="2:10" x14ac:dyDescent="0.25">
      <c r="B42" s="32">
        <f>DATE(YEAR(B41)+VLOOKUP($C$5,Frequency!$A$1:$D$3,4,FALSE),MONTH(B41)+VLOOKUP($C$5,Frequency!$A$1:$D$3,3,FALSE),DAY(B41)+VLOOKUP($C$5,Frequency!$A$1:$D$3,2,FALSE))</f>
        <v>733</v>
      </c>
      <c r="C42" s="13"/>
      <c r="D42" s="13"/>
      <c r="E42" s="63" t="str">
        <f t="shared" si="0"/>
        <v>N/A</v>
      </c>
      <c r="F42" s="14" t="str">
        <f t="shared" si="1"/>
        <v xml:space="preserve"> </v>
      </c>
      <c r="G42" s="13"/>
      <c r="H42" s="13"/>
      <c r="I42" s="77" t="e">
        <f t="shared" ref="I42" si="15">SUM(C42:C44)/SUM(D42:D44)</f>
        <v>#DIV/0!</v>
      </c>
      <c r="J42" s="78" t="str">
        <f t="shared" ref="J42" si="16">YEAR(B42)&amp; " Q" &amp; INT(MONTH(B42)/4)+1</f>
        <v>1902 Q1</v>
      </c>
    </row>
    <row r="43" spans="2:10" x14ac:dyDescent="0.25">
      <c r="B43" s="32">
        <f>DATE(YEAR(B42)+VLOOKUP($C$5,Frequency!$A$1:$D$3,4,FALSE),MONTH(B42)+VLOOKUP($C$5,Frequency!$A$1:$D$3,3,FALSE),DAY(B42)+VLOOKUP($C$5,Frequency!$A$1:$D$3,2,FALSE))</f>
        <v>764</v>
      </c>
      <c r="C43" s="13"/>
      <c r="D43" s="13"/>
      <c r="E43" s="63" t="str">
        <f t="shared" si="0"/>
        <v>N/A</v>
      </c>
      <c r="F43" s="14" t="str">
        <f t="shared" si="1"/>
        <v xml:space="preserve"> </v>
      </c>
      <c r="G43" s="13"/>
      <c r="H43" s="13"/>
      <c r="I43" s="77"/>
      <c r="J43" s="78"/>
    </row>
    <row r="44" spans="2:10" x14ac:dyDescent="0.25">
      <c r="B44" s="32">
        <f>DATE(YEAR(B43)+VLOOKUP($C$5,Frequency!$A$1:$D$3,4,FALSE),MONTH(B43)+VLOOKUP($C$5,Frequency!$A$1:$D$3,3,FALSE),DAY(B43)+VLOOKUP($C$5,Frequency!$A$1:$D$3,2,FALSE))</f>
        <v>792</v>
      </c>
      <c r="C44" s="13"/>
      <c r="D44" s="13"/>
      <c r="E44" s="63" t="str">
        <f t="shared" si="0"/>
        <v>N/A</v>
      </c>
      <c r="F44" s="14" t="str">
        <f t="shared" si="1"/>
        <v xml:space="preserve"> </v>
      </c>
      <c r="G44" s="13"/>
      <c r="H44" s="13"/>
      <c r="I44" s="77"/>
      <c r="J44" s="78"/>
    </row>
    <row r="45" spans="2:10" x14ac:dyDescent="0.25">
      <c r="B45" s="32">
        <f>DATE(YEAR(B44)+VLOOKUP($C$5,Frequency!$A$1:$D$3,4,FALSE),MONTH(B44)+VLOOKUP($C$5,Frequency!$A$1:$D$3,3,FALSE),DAY(B44)+VLOOKUP($C$5,Frequency!$A$1:$D$3,2,FALSE))</f>
        <v>823</v>
      </c>
      <c r="C45" s="13"/>
      <c r="D45" s="13"/>
      <c r="E45" s="63" t="str">
        <f t="shared" si="0"/>
        <v>N/A</v>
      </c>
      <c r="F45" s="14" t="str">
        <f t="shared" si="1"/>
        <v xml:space="preserve"> </v>
      </c>
      <c r="G45" s="13"/>
      <c r="H45" s="13"/>
      <c r="I45" s="77" t="e">
        <f t="shared" ref="I45" si="17">SUM(C45:C47)/SUM(D45:D47)</f>
        <v>#DIV/0!</v>
      </c>
      <c r="J45" s="78" t="str">
        <f t="shared" ref="J45" si="18">YEAR(B45)&amp; " Q" &amp; INT(MONTH(B45)/4)+1</f>
        <v>1902 Q2</v>
      </c>
    </row>
    <row r="46" spans="2:10" x14ac:dyDescent="0.25">
      <c r="B46" s="32">
        <f>DATE(YEAR(B45)+VLOOKUP($C$5,Frequency!$A$1:$D$3,4,FALSE),MONTH(B45)+VLOOKUP($C$5,Frequency!$A$1:$D$3,3,FALSE),DAY(B45)+VLOOKUP($C$5,Frequency!$A$1:$D$3,2,FALSE))</f>
        <v>853</v>
      </c>
      <c r="C46" s="13"/>
      <c r="D46" s="13"/>
      <c r="E46" s="63" t="str">
        <f t="shared" si="0"/>
        <v>N/A</v>
      </c>
      <c r="F46" s="14" t="str">
        <f t="shared" si="1"/>
        <v xml:space="preserve"> </v>
      </c>
      <c r="G46" s="13"/>
      <c r="H46" s="13"/>
      <c r="I46" s="77"/>
      <c r="J46" s="78"/>
    </row>
    <row r="47" spans="2:10" x14ac:dyDescent="0.25">
      <c r="B47" s="32">
        <f>DATE(YEAR(B46)+VLOOKUP($C$5,Frequency!$A$1:$D$3,4,FALSE),MONTH(B46)+VLOOKUP($C$5,Frequency!$A$1:$D$3,3,FALSE),DAY(B46)+VLOOKUP($C$5,Frequency!$A$1:$D$3,2,FALSE))</f>
        <v>884</v>
      </c>
      <c r="C47" s="13"/>
      <c r="D47" s="13"/>
      <c r="E47" s="63" t="str">
        <f t="shared" si="0"/>
        <v>N/A</v>
      </c>
      <c r="F47" s="14" t="str">
        <f t="shared" si="1"/>
        <v xml:space="preserve"> </v>
      </c>
      <c r="G47" s="13"/>
      <c r="H47" s="13"/>
      <c r="I47" s="77"/>
      <c r="J47" s="78"/>
    </row>
    <row r="48" spans="2:10" x14ac:dyDescent="0.25">
      <c r="B48" s="32">
        <f>DATE(YEAR(B47)+VLOOKUP($C$5,Frequency!$A$1:$D$3,4,FALSE),MONTH(B47)+VLOOKUP($C$5,Frequency!$A$1:$D$3,3,FALSE),DAY(B47)+VLOOKUP($C$5,Frequency!$A$1:$D$3,2,FALSE))</f>
        <v>914</v>
      </c>
      <c r="C48" s="13"/>
      <c r="D48" s="13"/>
      <c r="E48" s="63" t="str">
        <f t="shared" si="0"/>
        <v>N/A</v>
      </c>
      <c r="F48" s="14" t="str">
        <f t="shared" si="1"/>
        <v xml:space="preserve"> </v>
      </c>
      <c r="G48" s="13"/>
      <c r="H48" s="13"/>
      <c r="I48" s="77" t="e">
        <f t="shared" ref="I48" si="19">SUM(C48:C50)/SUM(D48:D50)</f>
        <v>#DIV/0!</v>
      </c>
      <c r="J48" s="78" t="str">
        <f t="shared" ref="J48" si="20">YEAR(B48)&amp; " Q" &amp; INT(MONTH(B48)/4)+1</f>
        <v>1902 Q2</v>
      </c>
    </row>
    <row r="49" spans="2:10" x14ac:dyDescent="0.25">
      <c r="B49" s="32">
        <f>DATE(YEAR(B48)+VLOOKUP($C$5,Frequency!$A$1:$D$3,4,FALSE),MONTH(B48)+VLOOKUP($C$5,Frequency!$A$1:$D$3,3,FALSE),DAY(B48)+VLOOKUP($C$5,Frequency!$A$1:$D$3,2,FALSE))</f>
        <v>945</v>
      </c>
      <c r="C49" s="13"/>
      <c r="D49" s="13"/>
      <c r="E49" s="63" t="str">
        <f t="shared" si="0"/>
        <v>N/A</v>
      </c>
      <c r="F49" s="14" t="str">
        <f t="shared" si="1"/>
        <v xml:space="preserve"> </v>
      </c>
      <c r="G49" s="13"/>
      <c r="H49" s="13"/>
      <c r="I49" s="77"/>
      <c r="J49" s="78"/>
    </row>
    <row r="50" spans="2:10" x14ac:dyDescent="0.25">
      <c r="B50" s="32">
        <f>DATE(YEAR(B49)+VLOOKUP($C$5,Frequency!$A$1:$D$3,4,FALSE),MONTH(B49)+VLOOKUP($C$5,Frequency!$A$1:$D$3,3,FALSE),DAY(B49)+VLOOKUP($C$5,Frequency!$A$1:$D$3,2,FALSE))</f>
        <v>976</v>
      </c>
      <c r="C50" s="13"/>
      <c r="D50" s="13"/>
      <c r="E50" s="63" t="str">
        <f t="shared" si="0"/>
        <v>N/A</v>
      </c>
      <c r="F50" s="14" t="str">
        <f t="shared" si="1"/>
        <v xml:space="preserve"> </v>
      </c>
      <c r="G50" s="13"/>
      <c r="H50" s="13"/>
      <c r="I50" s="77"/>
      <c r="J50" s="78"/>
    </row>
    <row r="51" spans="2:10" x14ac:dyDescent="0.25">
      <c r="B51" s="32">
        <f>DATE(YEAR(B50)+VLOOKUP($C$5,Frequency!$A$1:$D$3,4,FALSE),MONTH(B50)+VLOOKUP($C$5,Frequency!$A$1:$D$3,3,FALSE),DAY(B50)+VLOOKUP($C$5,Frequency!$A$1:$D$3,2,FALSE))</f>
        <v>1006</v>
      </c>
      <c r="C51" s="13"/>
      <c r="D51" s="13"/>
      <c r="E51" s="63" t="str">
        <f t="shared" si="0"/>
        <v>N/A</v>
      </c>
      <c r="F51" s="14" t="str">
        <f t="shared" si="1"/>
        <v xml:space="preserve"> </v>
      </c>
      <c r="G51" s="13"/>
      <c r="H51" s="13"/>
      <c r="I51" s="77" t="e">
        <f t="shared" ref="I51" si="21">SUM(C51:C53)/SUM(D51:D53)</f>
        <v>#DIV/0!</v>
      </c>
      <c r="J51" s="78" t="str">
        <f t="shared" ref="J51" si="22">YEAR(B51)&amp; " Q" &amp; INT(MONTH(B51)/4)+1</f>
        <v>1902 Q3</v>
      </c>
    </row>
    <row r="52" spans="2:10" x14ac:dyDescent="0.25">
      <c r="B52" s="32">
        <f>DATE(YEAR(B51)+VLOOKUP($C$5,Frequency!$A$1:$D$3,4,FALSE),MONTH(B51)+VLOOKUP($C$5,Frequency!$A$1:$D$3,3,FALSE),DAY(B51)+VLOOKUP($C$5,Frequency!$A$1:$D$3,2,FALSE))</f>
        <v>1037</v>
      </c>
      <c r="C52" s="13"/>
      <c r="D52" s="13"/>
      <c r="E52" s="63" t="str">
        <f t="shared" si="0"/>
        <v>N/A</v>
      </c>
      <c r="F52" s="14" t="str">
        <f t="shared" si="1"/>
        <v xml:space="preserve"> </v>
      </c>
      <c r="G52" s="13"/>
      <c r="H52" s="13"/>
      <c r="I52" s="77"/>
      <c r="J52" s="78"/>
    </row>
    <row r="53" spans="2:10" x14ac:dyDescent="0.25">
      <c r="B53" s="32">
        <f>DATE(YEAR(B52)+VLOOKUP($C$5,Frequency!$A$1:$D$3,4,FALSE),MONTH(B52)+VLOOKUP($C$5,Frequency!$A$1:$D$3,3,FALSE),DAY(B52)+VLOOKUP($C$5,Frequency!$A$1:$D$3,2,FALSE))</f>
        <v>1067</v>
      </c>
      <c r="C53" s="13"/>
      <c r="D53" s="13"/>
      <c r="E53" s="63" t="str">
        <f t="shared" si="0"/>
        <v>N/A</v>
      </c>
      <c r="F53" s="14" t="str">
        <f t="shared" si="1"/>
        <v xml:space="preserve"> </v>
      </c>
      <c r="G53" s="13"/>
      <c r="H53" s="13"/>
      <c r="I53" s="77"/>
      <c r="J53" s="78"/>
    </row>
  </sheetData>
  <mergeCells count="36">
    <mergeCell ref="I48:I50"/>
    <mergeCell ref="J48:J50"/>
    <mergeCell ref="I51:I53"/>
    <mergeCell ref="J51:J53"/>
    <mergeCell ref="I39:I41"/>
    <mergeCell ref="J39:J41"/>
    <mergeCell ref="I42:I44"/>
    <mergeCell ref="J42:J44"/>
    <mergeCell ref="I45:I47"/>
    <mergeCell ref="J45:J47"/>
    <mergeCell ref="I30:I32"/>
    <mergeCell ref="J30:J32"/>
    <mergeCell ref="I33:I35"/>
    <mergeCell ref="J33:J35"/>
    <mergeCell ref="I36:I38"/>
    <mergeCell ref="J36:J38"/>
    <mergeCell ref="I27:I29"/>
    <mergeCell ref="J27:J29"/>
    <mergeCell ref="C8:D8"/>
    <mergeCell ref="C9:D9"/>
    <mergeCell ref="B10:B14"/>
    <mergeCell ref="C10:D14"/>
    <mergeCell ref="B16:H16"/>
    <mergeCell ref="I18:I20"/>
    <mergeCell ref="J18:J20"/>
    <mergeCell ref="I21:I23"/>
    <mergeCell ref="J21:J23"/>
    <mergeCell ref="I24:I26"/>
    <mergeCell ref="J24:J26"/>
    <mergeCell ref="B2:D2"/>
    <mergeCell ref="F2:H7"/>
    <mergeCell ref="C3:D3"/>
    <mergeCell ref="C4:D4"/>
    <mergeCell ref="C5:D5"/>
    <mergeCell ref="C6:D6"/>
    <mergeCell ref="C7:D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Frequency!$A$2:$A$3</xm:f>
          </x14:formula1>
          <xm:sqref>C5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492E9866F88549A43CB3AC6B156625" ma:contentTypeVersion="14" ma:contentTypeDescription="Create a new document." ma:contentTypeScope="" ma:versionID="29d0ba0ace2939a280c1c281ffefb6a8">
  <xsd:schema xmlns:xsd="http://www.w3.org/2001/XMLSchema" xmlns:xs="http://www.w3.org/2001/XMLSchema" xmlns:p="http://schemas.microsoft.com/office/2006/metadata/properties" xmlns:ns2="4f02618a-c2c7-4c24-93cf-965308a2daea" xmlns:ns3="b78182ff-56ec-4335-b9a8-8f7d56080b2e" targetNamespace="http://schemas.microsoft.com/office/2006/metadata/properties" ma:root="true" ma:fieldsID="c0c5d423ad779bbb28d678855f876fa3" ns2:_="" ns3:_="">
    <xsd:import namespace="4f02618a-c2c7-4c24-93cf-965308a2daea"/>
    <xsd:import namespace="b78182ff-56ec-4335-b9a8-8f7d56080b2e"/>
    <xsd:element name="properties">
      <xsd:complexType>
        <xsd:sequence>
          <xsd:element name="documentManagement">
            <xsd:complexType>
              <xsd:all>
                <xsd:element ref="ns2:o10fb58b6f1b4237af11b5fc8dde9845" minOccurs="0"/>
                <xsd:element ref="ns2:TaxCatchAll" minOccurs="0"/>
                <xsd:element ref="ns2:TaxCatchAllLabel" minOccurs="0"/>
                <xsd:element ref="ns2:de41ccc7d4784b11bfed8e20bf75ca01" minOccurs="0"/>
                <xsd:element ref="ns2:i7c492e22f6d4edeb2075ae5873ec95b" minOccurs="0"/>
                <xsd:element ref="ns3:Notes0"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EventHashCode" minOccurs="0"/>
                <xsd:element ref="ns3:MediaServiceGenerationTim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02618a-c2c7-4c24-93cf-965308a2daea" elementFormDefault="qualified">
    <xsd:import namespace="http://schemas.microsoft.com/office/2006/documentManagement/types"/>
    <xsd:import namespace="http://schemas.microsoft.com/office/infopath/2007/PartnerControls"/>
    <xsd:element name="o10fb58b6f1b4237af11b5fc8dde9845" ma:index="8" nillable="true" ma:displayName="Center Keywords_0" ma:hidden="true" ma:internalName="o10fb58b6f1b4237af11b5fc8dde9845" ma:readOnly="false">
      <xsd:simpleType>
        <xsd:restriction base="dms:Note"/>
      </xsd:simpleType>
    </xsd:element>
    <xsd:element name="TaxCatchAll" ma:index="9" nillable="true" ma:displayName="Taxonomy Catch All Column" ma:description="" ma:hidden="true" ma:list="{c6013e5a-3fd6-48d3-b325-288950b0ad04}" ma:internalName="TaxCatchAll" ma:readOnly="false" ma:showField="CatchAllData"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c6013e5a-3fd6-48d3-b325-288950b0ad04}" ma:internalName="TaxCatchAllLabel" ma:readOnly="true" ma:showField="CatchAllDataLabel"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de41ccc7d4784b11bfed8e20bf75ca01" ma:index="12" nillable="true" ma:displayName="Focus Areas_0" ma:hidden="true" ma:internalName="de41ccc7d4784b11bfed8e20bf75ca01" ma:readOnly="false">
      <xsd:simpleType>
        <xsd:restriction base="dms:Note"/>
      </xsd:simpleType>
    </xsd:element>
    <xsd:element name="i7c492e22f6d4edeb2075ae5873ec95b" ma:index="14" nillable="true" ma:taxonomy="true" ma:internalName="i7c492e22f6d4edeb2075ae5873ec95b" ma:taxonomyFieldName="Programs" ma:displayName="Programs" ma:readOnly="false" ma:default="" ma:fieldId="{27c492e2-2f6d-4ede-b207-5ae5873ec95b}" ma:taxonomyMulti="true" ma:sspId="efe722d5-4220-4abe-b3a2-0beee315a9f8" ma:termSetId="f23c33e0-98b5-48db-932d-8d954eda2d27" ma:anchorId="00000000-0000-0000-0000-000000000000" ma:open="false" ma:isKeyword="fals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8182ff-56ec-4335-b9a8-8f7d56080b2e" elementFormDefault="qualified">
    <xsd:import namespace="http://schemas.microsoft.com/office/2006/documentManagement/types"/>
    <xsd:import namespace="http://schemas.microsoft.com/office/infopath/2007/PartnerControls"/>
    <xsd:element name="Notes0" ma:index="16" nillable="true" ma:displayName="Notes" ma:internalName="Notes0" ma:readOnly="false">
      <xsd:simpleType>
        <xsd:restriction base="dms:Text">
          <xsd:maxLength value="255"/>
        </xsd:restrictio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MediaServiceAutoTags" ma:internalName="MediaServiceAutoTags"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documentManagement>
    <TaxCatchAll xmlns="4f02618a-c2c7-4c24-93cf-965308a2daea">
      <Value>3</Value>
      <Value>105</Value>
    </TaxCatchAll>
    <Notes0 xmlns="b78182ff-56ec-4335-b9a8-8f7d56080b2e" xsi:nil="true"/>
    <o10fb58b6f1b4237af11b5fc8dde9845 xmlns="4f02618a-c2c7-4c24-93cf-965308a2daea">MBQIP|2e89facb-fbf3-4ab2-8078-f37d9a4a644b</o10fb58b6f1b4237af11b5fc8dde9845>
    <de41ccc7d4784b11bfed8e20bf75ca01 xmlns="4f02618a-c2c7-4c24-93cf-965308a2daea" xsi:nil="true"/>
    <i7c492e22f6d4edeb2075ae5873ec95b xmlns="4f02618a-c2c7-4c24-93cf-965308a2daea">
      <Terms xmlns="http://schemas.microsoft.com/office/infopath/2007/PartnerControls">
        <TermInfo xmlns="http://schemas.microsoft.com/office/infopath/2007/PartnerControls">
          <TermName xmlns="http://schemas.microsoft.com/office/infopath/2007/PartnerControls">TASC</TermName>
          <TermId xmlns="http://schemas.microsoft.com/office/infopath/2007/PartnerControls">6e6d5ca7-4b5a-459e-93db-c9980cf8817f</TermId>
        </TermInfo>
      </Terms>
    </i7c492e22f6d4edeb2075ae5873ec95b>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44167A-9159-41FF-800D-503A6A60D5A5}"/>
</file>

<file path=customXml/itemProps2.xml><?xml version="1.0" encoding="utf-8"?>
<ds:datastoreItem xmlns:ds="http://schemas.openxmlformats.org/officeDocument/2006/customXml" ds:itemID="{D3820B08-81A1-46BF-A52D-32CCDC4E78FA}">
  <ds:schemaRefs>
    <ds:schemaRef ds:uri="http://schemas.microsoft.com/sharepoint/v3/contenttype/forms"/>
  </ds:schemaRefs>
</ds:datastoreItem>
</file>

<file path=customXml/itemProps3.xml><?xml version="1.0" encoding="utf-8"?>
<ds:datastoreItem xmlns:ds="http://schemas.openxmlformats.org/officeDocument/2006/customXml" ds:itemID="{A463BA35-2993-416B-A9FC-05B2566F28C3}">
  <ds:schemaRefs>
    <ds:schemaRef ds:uri="http://schemas.openxmlformats.org/package/2006/metadata/core-properties"/>
    <ds:schemaRef ds:uri="http://schemas.microsoft.com/office/2006/metadata/properties"/>
    <ds:schemaRef ds:uri="http://purl.org/dc/terms/"/>
    <ds:schemaRef ds:uri="http://schemas.microsoft.com/office/2006/documentManagement/types"/>
    <ds:schemaRef ds:uri="278ac7d7-82d7-475f-8505-75e8d5032f85"/>
    <ds:schemaRef ds:uri="http://purl.org/dc/dcmitype/"/>
    <ds:schemaRef ds:uri="51c3307e-5e2a-4454-a2e2-f5e6e28fd04f"/>
    <ds:schemaRef ds:uri="http://schemas.microsoft.com/office/infopath/2007/PartnerControls"/>
    <ds:schemaRef ds:uri="http://www.w3.org/XML/1998/namespace"/>
    <ds:schemaRef ds:uri="http://purl.org/dc/elements/1.1/"/>
  </ds:schemaRefs>
</ds:datastoreItem>
</file>

<file path=customXml/itemProps4.xml><?xml version="1.0" encoding="utf-8"?>
<ds:datastoreItem xmlns:ds="http://schemas.openxmlformats.org/officeDocument/2006/customXml" ds:itemID="{B7F5B7AE-3167-42FB-9EEC-0D322EA94F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Instructions</vt:lpstr>
      <vt:lpstr>Template - Median</vt:lpstr>
      <vt:lpstr>Example - Median</vt:lpstr>
      <vt:lpstr>Template - Percentage</vt:lpstr>
      <vt:lpstr>Template - Per 1,000</vt:lpstr>
      <vt:lpstr>OP-1 - Median</vt:lpstr>
      <vt:lpstr>OP-2 - Percentage</vt:lpstr>
      <vt:lpstr>OP-3b - Median</vt:lpstr>
      <vt:lpstr>OP-4 - Percentage</vt:lpstr>
      <vt:lpstr>OP-5 - Median</vt:lpstr>
      <vt:lpstr>OP-18 - Median</vt:lpstr>
      <vt:lpstr>OP-20 - Median</vt:lpstr>
      <vt:lpstr>OP-21 - Median</vt:lpstr>
      <vt:lpstr>OP-22 - Percentage</vt:lpstr>
      <vt:lpstr>OP-27 - Percentage</vt:lpstr>
      <vt:lpstr>EDTC-All - Percentage</vt:lpstr>
      <vt:lpstr>IMM-2 - Percentage</vt:lpstr>
      <vt:lpstr>ED-1 - Median</vt:lpstr>
      <vt:lpstr>ED-2 - Median</vt:lpstr>
      <vt:lpstr>Dashboard</vt:lpstr>
      <vt:lpstr>Frequency</vt:lpstr>
      <vt:lpstr>Dashboard!Print_Area</vt:lpstr>
      <vt:lpstr>Instructions!Print_Area</vt:lpstr>
    </vt:vector>
  </TitlesOfParts>
  <Company>Stratis Health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lgrangaa</dc:creator>
  <cp:lastModifiedBy>Setup</cp:lastModifiedBy>
  <cp:lastPrinted>2016-02-09T22:13:35Z</cp:lastPrinted>
  <dcterms:created xsi:type="dcterms:W3CDTF">2015-12-02T18:20:35Z</dcterms:created>
  <dcterms:modified xsi:type="dcterms:W3CDTF">2019-05-23T19:39:41Z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0x010100CC492E9866F88549A43CB3AC6B156625</vt:lpwstr>
  </property>
  <property fmtid="{D5CDD505-2E9C-101B-9397-08002B2CF9AE}" pid="3" name="Center Keywords">
    <vt:lpwstr>105;#MBQIP|2e89facb-fbf3-4ab2-8078-f37d9a4a644b</vt:lpwstr>
  </property>
  <property fmtid="{D5CDD505-2E9C-101B-9397-08002B2CF9AE}" pid="4" name="Programs">
    <vt:lpwstr>3;#TASC|6e6d5ca7-4b5a-459e-93db-c9980cf8817f</vt:lpwstr>
  </property>
  <property fmtid="{D5CDD505-2E9C-101B-9397-08002B2CF9AE}" pid="5" name="Focus Areas">
    <vt:lpwstr/>
  </property>
</Properties>
</file>